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39C36715-2BD4-4DB2-B600-2F32FA649980}" xr6:coauthVersionLast="45" xr6:coauthVersionMax="45" xr10:uidLastSave="{00000000-0000-0000-0000-000000000000}"/>
  <workbookProtection workbookAlgorithmName="SHA-512" workbookHashValue="dWu5U94V8XOfIEPwIbMCtbu/YUq75a31q41iq/pHOAF+ZILvxNzXSISZI+raMgiF+8dRTqgdi+XaQZqylZQEtw==" workbookSaltValue="ZPpcgO9AVXJSdpW2V+Xtbw==" workbookSpinCount="100000" lockStructure="1"/>
  <bookViews>
    <workbookView xWindow="-120" yWindow="-120" windowWidth="29040" windowHeight="15840" activeTab="1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9" i="8" l="1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<sst xmlns="http://schemas.openxmlformats.org/spreadsheetml/2006/main" count="29545" uniqueCount="7503">
  <si>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</si>
  <si>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</si>
  <si>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</si>
  <si>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</si>
  <si>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</si>
  <si>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</si>
  <si>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</si>
  <si>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</si>
  <si>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</si>
  <si>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</si>
  <si>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</si>
  <si>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</si>
  <si>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</si>
  <si>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</si>
  <si>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</si>
  <si>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</si>
  <si>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</si>
  <si>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</si>
  <si>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</si>
  <si>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</si>
  <si>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</si>
  <si>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</si>
  <si>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</si>
  <si>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</si>
  <si>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</si>
  <si>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</si>
  <si>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</si>
  <si>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</si>
  <si>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</si>
  <si>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</si>
  <si>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</si>
  <si>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</si>
  <si>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</si>
  <si>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</si>
  <si>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</si>
  <si>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</si>
  <si>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</si>
  <si>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</si>
  <si>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</si>
  <si>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</si>
  <si>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</si>
  <si>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</si>
  <si>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</si>
  <si>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</si>
  <si>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</si>
  <si>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</si>
  <si>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</si>
  <si>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</si>
  <si>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</si>
  <si>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</si>
  <si>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</si>
  <si>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</si>
  <si>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</si>
  <si>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</si>
  <si>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</si>
  <si>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</si>
  <si>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</si>
  <si>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</si>
  <si>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</si>
  <si>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</si>
  <si>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</si>
  <si>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</si>
  <si>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</si>
  <si>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</si>
  <si>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</si>
  <si>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</si>
  <si>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</si>
  <si>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</si>
  <si>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</si>
  <si>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</si>
  <si>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</si>
  <si>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</si>
  <si>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</si>
  <si>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</si>
  <si>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</si>
  <si>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</si>
  <si>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</si>
  <si>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</si>
  <si>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</si>
  <si>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</si>
  <si>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</si>
  <si>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</si>
  <si>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</si>
  <si>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</si>
  <si>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</si>
  <si>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</si>
  <si>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</si>
  <si>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</si>
  <si>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</si>
  <si>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</si>
  <si>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</si>
  <si>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</si>
  <si>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</si>
  <si>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</si>
  <si>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</si>
  <si>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</si>
  <si>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</si>
  <si>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</si>
  <si>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</si>
  <si>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</si>
  <si>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</si>
  <si>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</si>
  <si>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</si>
  <si>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</si>
  <si>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</si>
  <si>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</si>
  <si>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</si>
  <si>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</si>
  <si>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</si>
  <si>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</si>
  <si>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</si>
  <si>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</si>
  <si>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</si>
  <si>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</si>
  <si>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</si>
  <si>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</si>
  <si>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</si>
  <si>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</si>
  <si>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</si>
  <si>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</si>
  <si>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</si>
  <si>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</si>
  <si>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</si>
  <si>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</si>
  <si>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</si>
  <si>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</si>
  <si>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</si>
  <si>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</si>
  <si>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</si>
  <si>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</si>
  <si>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</si>
  <si>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</si>
  <si>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</si>
  <si>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</si>
  <si>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</si>
  <si>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</si>
  <si>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</si>
  <si>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</si>
  <si>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</si>
  <si>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</si>
  <si>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</si>
  <si>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</si>
  <si>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</si>
  <si>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</si>
  <si>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</si>
  <si>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</si>
  <si>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</si>
  <si>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</si>
  <si>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</si>
  <si>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</si>
  <si>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</si>
  <si>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</si>
  <si>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</si>
  <si>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</si>
  <si>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</si>
  <si>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</si>
  <si>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</si>
  <si>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</si>
  <si>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</si>
  <si>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</si>
  <si>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</si>
  <si>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</si>
  <si>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</si>
  <si>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</si>
  <si>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</si>
  <si>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</si>
  <si>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</si>
  <si>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</si>
  <si>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</si>
  <si>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</si>
  <si>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</si>
  <si>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</si>
  <si>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</si>
  <si>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</si>
  <si>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</si>
  <si>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</si>
  <si>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</si>
  <si>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</si>
  <si>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</si>
  <si>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</si>
  <si>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</si>
  <si>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</si>
  <si>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</si>
  <si>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</si>
  <si>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</si>
  <si>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</si>
  <si>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</si>
  <si>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</si>
  <si>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</si>
  <si>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</si>
  <si>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</si>
  <si>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</si>
  <si>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</si>
  <si>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</si>
  <si>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</si>
  <si>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</si>
  <si>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</si>
  <si>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</si>
  <si>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</si>
  <si>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</si>
  <si>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</si>
  <si>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</si>
  <si>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</si>
  <si>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</si>
  <si>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</si>
  <si>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</si>
  <si>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</si>
  <si>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</si>
  <si>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</si>
  <si>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</si>
  <si>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</si>
  <si>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</si>
  <si>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</si>
  <si>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</si>
  <si>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</si>
  <si>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</si>
  <si>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</si>
  <si>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</si>
  <si>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</si>
  <si>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</si>
  <si>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</si>
  <si>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</si>
  <si>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</si>
  <si>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</si>
  <si>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</si>
  <si>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</si>
  <si>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</si>
  <si>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</si>
  <si>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</si>
  <si>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</si>
  <si>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</si>
  <si>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</si>
  <si>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</si>
  <si>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</si>
  <si>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</si>
  <si>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</si>
  <si>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</si>
  <si>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</si>
  <si>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</si>
  <si>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</si>
  <si>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</si>
  <si>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</si>
  <si>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</si>
  <si>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</si>
  <si>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</si>
  <si>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</si>
  <si>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</si>
  <si>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</si>
  <si>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</si>
  <si>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</si>
  <si>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</si>
  <si>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</si>
  <si>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</si>
  <si>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</si>
  <si>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</si>
  <si>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</si>
  <si>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</si>
  <si>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</si>
  <si>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</si>
  <si>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</si>
  <si>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</si>
  <si>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</si>
  <si>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</si>
  <si>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</si>
  <si>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</si>
  <si>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</si>
  <si>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</si>
  <si>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</si>
  <si>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</si>
  <si>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</si>
  <si>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</si>
  <si>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</si>
  <si>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</si>
  <si>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</si>
  <si>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</si>
  <si>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</si>
  <si>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</si>
  <si>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</si>
  <si>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</si>
  <si>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</si>
  <si>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</si>
  <si>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</si>
  <si>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</si>
  <si>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</si>
  <si>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</si>
  <si>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</si>
  <si>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</si>
  <si>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</si>
  <si>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</si>
  <si>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</si>
  <si>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</si>
  <si>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</si>
  <si>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</si>
  <si>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</si>
  <si>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</si>
  <si>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</si>
  <si>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</si>
  <si>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</si>
  <si>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</si>
  <si>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</si>
  <si>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</si>
  <si>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</si>
  <si>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</si>
  <si>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</si>
  <si>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</si>
  <si>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</si>
  <si>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</si>
  <si>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</si>
  <si>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</si>
  <si>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</si>
  <si>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</si>
  <si>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</si>
  <si>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</si>
  <si>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</si>
  <si>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</si>
  <si>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</si>
  <si>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</si>
  <si>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</si>
  <si>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</si>
  <si>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</si>
  <si>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</si>
  <si>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</si>
  <si>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</si>
  <si>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</si>
  <si>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</si>
  <si>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</si>
  <si>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</si>
  <si>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</si>
  <si>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</si>
  <si>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</si>
  <si>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</si>
  <si>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</si>
  <si>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</si>
  <si>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</si>
  <si>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</si>
  <si>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</si>
  <si>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</si>
  <si>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</si>
  <si>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</si>
  <si>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</si>
  <si>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</si>
  <si>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</si>
  <si>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</si>
  <si>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</si>
  <si>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</si>
  <si>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</si>
  <si>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</si>
  <si>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</si>
  <si>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</si>
  <si>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</si>
  <si>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</si>
  <si>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</si>
  <si>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</si>
  <si>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</si>
  <si>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</si>
  <si>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</si>
  <si>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</si>
  <si>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</si>
  <si>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</si>
  <si>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</si>
  <si>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</si>
  <si>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</si>
  <si>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</si>
  <si>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</si>
  <si>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</si>
  <si>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</si>
  <si>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</si>
  <si>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</si>
  <si>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</si>
  <si>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</si>
  <si>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</si>
  <si>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</si>
  <si>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</si>
  <si>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</si>
  <si>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</si>
  <si>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</si>
  <si>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</si>
  <si>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</si>
  <si>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</si>
  <si>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</si>
  <si>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</si>
  <si>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</si>
  <si>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</si>
  <si>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</si>
  <si>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</si>
  <si>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</si>
  <si>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</si>
  <si>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</si>
  <si>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</si>
  <si>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</si>
  <si>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</si>
  <si>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</si>
  <si>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</si>
  <si>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</si>
  <si>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</si>
  <si>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</si>
  <si>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</si>
  <si>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</si>
  <si>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</si>
  <si>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</si>
  <si>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</si>
  <si>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</si>
  <si>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</si>
  <si>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</si>
  <si>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</si>
  <si>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</si>
  <si>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</si>
  <si>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</si>
  <si>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</si>
  <si>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</si>
  <si>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</si>
  <si>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</si>
  <si>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</si>
  <si>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</si>
  <si>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</si>
  <si>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</si>
  <si>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</si>
  <si>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</si>
  <si>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</si>
  <si>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</si>
  <si>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</si>
  <si>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</si>
  <si>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</si>
  <si>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</si>
  <si>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</si>
  <si>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</si>
  <si>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</si>
  <si>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</si>
  <si>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</si>
  <si>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</si>
  <si>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</si>
  <si>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</si>
  <si>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</si>
  <si>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</si>
  <si>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</si>
  <si>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</si>
  <si>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</si>
  <si>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</si>
  <si>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</si>
  <si>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</si>
  <si>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</si>
  <si>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</si>
  <si>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</si>
  <si>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</si>
  <si>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</si>
  <si>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</si>
  <si>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</si>
  <si>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</si>
  <si>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</si>
  <si>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</si>
  <si>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</si>
  <si>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</si>
  <si>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</si>
  <si>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</si>
  <si>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</si>
  <si>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</si>
  <si>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</si>
  <si>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</si>
  <si>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</si>
  <si>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</si>
  <si>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</si>
  <si>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</si>
  <si>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</si>
  <si>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</si>
  <si>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</si>
  <si>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</si>
  <si>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</si>
  <si>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</si>
  <si>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</si>
  <si>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</si>
  <si>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</si>
  <si>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</si>
  <si>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</si>
  <si>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</si>
  <si>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</si>
  <si>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</si>
  <si>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</si>
  <si>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</si>
  <si>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</si>
  <si>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</si>
  <si>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</si>
  <si>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</si>
  <si>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</si>
  <si>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</si>
  <si>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</si>
  <si>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</si>
  <si>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</si>
  <si>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</si>
  <si>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</si>
  <si>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</si>
  <si>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</si>
  <si>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</si>
  <si>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</si>
  <si>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</si>
  <si>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</si>
  <si>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</si>
  <si>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</si>
  <si>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</si>
  <si>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</si>
  <si>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</si>
  <si>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</si>
  <si>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</si>
  <si>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</si>
  <si>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</si>
  <si>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</si>
  <si>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</si>
  <si>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</si>
  <si>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</si>
  <si>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</si>
  <si>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</si>
  <si>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</si>
  <si>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</si>
  <si>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</si>
  <si>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</si>
  <si>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</si>
  <si>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</si>
  <si>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</si>
  <si>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</si>
  <si>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</si>
  <si>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</si>
  <si>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</si>
  <si>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</si>
  <si>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</si>
  <si>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</si>
  <si>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</si>
  <si>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</si>
  <si>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</si>
  <si>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</si>
  <si>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</si>
  <si>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</si>
  <si>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</si>
  <si>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</si>
  <si>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</si>
  <si>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</si>
  <si>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</si>
  <si>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</si>
  <si>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</si>
  <si>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</si>
  <si>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</si>
  <si>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</si>
  <si>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</si>
  <si>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</si>
  <si>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</si>
  <si>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</si>
  <si>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</si>
  <si>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</si>
  <si>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</si>
  <si>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</si>
  <si>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</si>
  <si>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</si>
  <si>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</si>
  <si>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</si>
  <si>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</si>
  <si>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</si>
  <si>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</si>
  <si>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</si>
  <si>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</si>
  <si>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</si>
  <si>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</si>
  <si>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</si>
  <si>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</si>
  <si>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</si>
  <si>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</si>
  <si>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</si>
  <si>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</si>
  <si>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</si>
  <si>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</si>
  <si>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</si>
  <si>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</si>
  <si>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</si>
  <si>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</si>
  <si>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</si>
  <si>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</si>
  <si>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</si>
  <si>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</si>
  <si>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</si>
  <si>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</si>
  <si>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</si>
  <si>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</si>
  <si>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</si>
  <si>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</si>
  <si>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</si>
  <si>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</si>
  <si>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</si>
  <si>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</si>
  <si>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</si>
  <si>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</si>
  <si>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</si>
  <si>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</si>
  <si>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</si>
  <si>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</si>
  <si>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</si>
  <si>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</si>
  <si>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</si>
  <si>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</si>
  <si>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</si>
  <si>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</si>
  <si>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</si>
  <si>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</si>
  <si>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</si>
  <si>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</si>
  <si>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</si>
  <si>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</si>
  <si>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</si>
  <si>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</si>
  <si>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</si>
  <si>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</si>
  <si>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</si>
  <si>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</si>
  <si>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</si>
  <si>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</si>
  <si>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</si>
  <si>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</si>
  <si>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</si>
  <si>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</si>
  <si>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</si>
  <si>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</si>
  <si>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</si>
  <si>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</si>
  <si>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</si>
  <si>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</si>
  <si>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</si>
  <si>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</si>
  <si>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</si>
  <si>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</si>
  <si>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</si>
  <si>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</si>
  <si>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</si>
  <si>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</si>
  <si>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</si>
  <si>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</si>
  <si>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</si>
  <si>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</si>
  <si>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</si>
  <si>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</si>
  <si>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</si>
  <si>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</si>
  <si>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</si>
  <si>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</si>
  <si>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</si>
  <si>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</si>
  <si>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</si>
  <si>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</si>
  <si>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</si>
  <si>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</si>
  <si>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</si>
  <si>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</si>
  <si>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</si>
  <si>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</si>
  <si>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</si>
  <si>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</si>
  <si>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</si>
  <si>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</si>
  <si>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</si>
  <si>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</si>
  <si>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</si>
  <si>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</si>
  <si>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</si>
  <si>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</si>
  <si>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</si>
  <si>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</si>
  <si>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</si>
  <si>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</si>
  <si>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</si>
  <si>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</si>
  <si>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</si>
  <si>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</si>
  <si>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</si>
  <si>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</si>
  <si>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</si>
  <si>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</si>
  <si>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</si>
  <si>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</si>
  <si>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</si>
  <si>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</si>
  <si>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</si>
  <si>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</si>
  <si>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</si>
  <si>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</si>
  <si>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</si>
  <si>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</si>
  <si>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</si>
  <si>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</si>
  <si>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</si>
  <si>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</si>
  <si>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</si>
  <si>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</si>
  <si>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</si>
  <si>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</si>
  <si>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</si>
  <si>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</si>
  <si>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</si>
  <si>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</si>
  <si>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</si>
  <si>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</si>
  <si>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</si>
  <si>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</si>
  <si>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</si>
  <si>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</si>
  <si>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</si>
  <si>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</si>
  <si>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</si>
  <si>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</si>
  <si>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</si>
  <si>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</si>
  <si>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</si>
  <si>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</si>
  <si>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</si>
  <si>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</si>
  <si>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</si>
  <si>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</si>
  <si>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</si>
  <si>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</si>
  <si>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</si>
  <si>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</si>
  <si>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</si>
  <si>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</si>
  <si>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</si>
  <si>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</si>
  <si>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</si>
  <si>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</si>
  <si>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</si>
  <si>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</si>
  <si>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</si>
  <si>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</si>
  <si>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</si>
  <si>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</si>
  <si>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</si>
  <si>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</si>
  <si>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</si>
  <si>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</si>
  <si>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</si>
  <si>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</si>
  <si>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</si>
  <si>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</si>
  <si>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</si>
  <si>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</si>
  <si>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</si>
  <si>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</si>
  <si>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</si>
  <si>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</si>
  <si>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</si>
  <si>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</si>
  <si>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</si>
  <si>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</si>
  <si>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</si>
  <si>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</si>
  <si>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</si>
  <si>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</si>
  <si>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</si>
  <si>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</si>
  <si>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</si>
  <si>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</si>
  <si>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</si>
  <si>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</si>
  <si>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</si>
  <si>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</si>
  <si>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</si>
  <si>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</si>
  <si>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</si>
  <si>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</si>
  <si>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</si>
  <si>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</si>
  <si>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</si>
  <si>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</si>
  <si>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</si>
  <si>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</si>
  <si>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</si>
  <si>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</si>
  <si>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</si>
  <si>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</si>
  <si>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</si>
  <si>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</si>
  <si>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</si>
  <si>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</si>
  <si>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</si>
  <si>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</si>
  <si>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</si>
  <si>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</si>
  <si>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</si>
  <si>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</si>
  <si>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</si>
  <si>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</si>
  <si>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</si>
  <si>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</si>
  <si>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</si>
  <si>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</si>
  <si>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</si>
  <si>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</si>
  <si>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</si>
  <si>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</si>
  <si>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</si>
  <si>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</si>
  <si>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</si>
  <si>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</si>
  <si>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</si>
  <si>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</si>
  <si>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</si>
  <si>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</si>
  <si>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</si>
  <si>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</si>
  <si>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</si>
  <si>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</si>
  <si>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</si>
  <si>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</si>
  <si>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</si>
  <si>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</si>
  <si>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</si>
  <si>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</si>
  <si>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</si>
  <si>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</si>
  <si>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</si>
  <si>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</si>
  <si>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</si>
  <si>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</si>
  <si>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</si>
  <si>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</si>
  <si>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</si>
  <si>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</si>
  <si>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</si>
  <si>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</si>
  <si>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</si>
  <si>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</si>
  <si>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</si>
  <si>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</si>
  <si>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</si>
  <si>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</si>
  <si>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</si>
  <si>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</si>
  <si>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</si>
  <si>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</si>
  <si>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</si>
  <si>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</si>
  <si>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</si>
  <si>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</si>
  <si>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</si>
  <si>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</si>
  <si>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</si>
  <si>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</si>
  <si>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</si>
  <si>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</si>
  <si>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</si>
  <si>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</si>
  <si>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</si>
  <si>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</si>
  <si>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</si>
  <si>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</si>
  <si>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</si>
  <si>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</si>
  <si>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</si>
  <si>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</si>
  <si>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</si>
  <si>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</si>
  <si>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</si>
  <si>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</si>
  <si>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</si>
  <si>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</si>
  <si>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</si>
  <si>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</si>
  <si>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</si>
  <si>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</si>
  <si>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</si>
  <si>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</si>
  <si>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</si>
  <si>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</si>
  <si>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</si>
  <si>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</si>
  <si>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</si>
  <si>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</si>
  <si>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</si>
  <si>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</si>
  <si>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</si>
  <si>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</si>
  <si>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</si>
  <si>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</si>
  <si>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</si>
  <si>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</si>
  <si>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</si>
  <si>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</si>
  <si>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</si>
  <si>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</si>
  <si>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</si>
  <si>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</si>
  <si>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</si>
  <si>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</si>
  <si>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</si>
  <si>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</si>
  <si>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</si>
  <si>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</si>
  <si>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</si>
  <si>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</si>
  <si>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</si>
  <si>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</si>
  <si>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</si>
  <si>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</si>
  <si>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</si>
  <si>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</si>
  <si>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</si>
  <si>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</si>
  <si>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</si>
  <si>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</si>
  <si>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</si>
  <si>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</si>
  <si>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</si>
  <si>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</si>
  <si>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</si>
  <si>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</si>
  <si>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</si>
  <si>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</si>
  <si>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</si>
  <si>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</si>
  <si>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</si>
  <si>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</si>
  <si>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</si>
  <si>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</si>
  <si>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</si>
  <si>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</si>
  <si>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</si>
  <si>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</si>
  <si>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</si>
  <si>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</si>
  <si>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</si>
  <si>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</si>
  <si>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</si>
  <si>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</si>
  <si>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</si>
  <si>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</si>
  <si>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</si>
  <si>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</si>
  <si>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</si>
  <si>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</si>
  <si>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</si>
  <si>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</si>
  <si>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</si>
  <si>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</si>
  <si>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</si>
  <si>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</si>
  <si>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</si>
  <si>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</si>
  <si>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</si>
  <si>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</si>
  <si>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</si>
  <si>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</si>
  <si>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</si>
  <si>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</si>
  <si>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</si>
  <si>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</si>
  <si>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</si>
  <si>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</si>
  <si>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</si>
  <si>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</si>
  <si>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</si>
  <si>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</si>
  <si>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</si>
  <si>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</si>
  <si>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</si>
  <si>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</si>
  <si>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</si>
  <si>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</si>
  <si>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</si>
  <si>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</si>
  <si>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</si>
  <si>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</si>
  <si>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</si>
  <si>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</si>
  <si>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</si>
  <si>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</si>
  <si>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</si>
  <si>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</si>
  <si>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</si>
  <si>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</si>
  <si>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</si>
  <si>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</si>
  <si>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</si>
  <si>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</si>
  <si>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</si>
  <si>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</si>
  <si>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</si>
  <si>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</si>
  <si>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</si>
  <si>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</si>
  <si>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</si>
  <si>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</si>
  <si>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</si>
  <si>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</si>
  <si>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</si>
  <si>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</si>
  <si>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</si>
  <si>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</si>
  <si>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</si>
  <si>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</si>
  <si>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</si>
  <si>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</si>
  <si>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</si>
  <si>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</si>
  <si>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</si>
  <si>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</si>
  <si>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</si>
  <si>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</si>
  <si>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</si>
  <si>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</si>
  <si>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</si>
  <si>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</si>
  <si>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</si>
  <si>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</si>
  <si>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</si>
  <si>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</si>
  <si>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</si>
  <si>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</si>
  <si>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</si>
  <si>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</si>
  <si>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</si>
  <si>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</si>
  <si>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</si>
  <si>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</si>
  <si>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</si>
  <si>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</si>
  <si>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</si>
  <si>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</si>
  <si>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</si>
  <si>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</si>
  <si>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</si>
  <si>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</si>
  <si>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</si>
  <si>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</si>
  <si>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</si>
  <si>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</si>
  <si>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</si>
  <si>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</si>
  <si>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</si>
  <si>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</si>
  <si>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</si>
  <si>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</si>
  <si>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</si>
  <si>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</si>
  <si>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</si>
  <si>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</si>
  <si>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</si>
  <si>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</si>
  <si>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</si>
  <si>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</si>
  <si>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</si>
  <si>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</si>
  <si>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</si>
  <si>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</si>
  <si>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</si>
  <si>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</si>
  <si>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</si>
  <si>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</si>
  <si>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</si>
  <si>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</si>
  <si>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</si>
  <si>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</si>
  <si>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</si>
  <si>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</si>
  <si>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</si>
  <si>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</si>
  <si>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</si>
  <si>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</si>
  <si>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</si>
  <si>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</si>
  <si>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</si>
  <si>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</si>
  <si>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</si>
  <si>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</si>
  <si>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</si>
  <si>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</si>
  <si>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</si>
  <si>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</si>
  <si>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</si>
  <si>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</si>
  <si>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</si>
  <si>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</si>
  <si>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</si>
  <si>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</si>
  <si>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</si>
  <si>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</si>
  <si>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</si>
  <si>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</si>
  <si>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</si>
  <si>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</si>
  <si>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</si>
  <si>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</si>
  <si>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</si>
  <si>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</si>
  <si>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</si>
  <si>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</si>
  <si>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</si>
  <si>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</si>
  <si>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</si>
  <si>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</si>
  <si>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</si>
  <si>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</si>
  <si>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</si>
  <si>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</si>
  <si>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</si>
  <si>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</si>
  <si>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</si>
  <si>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</si>
  <si>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</si>
  <si>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</si>
  <si>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</si>
  <si>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</si>
  <si>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</si>
  <si>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</si>
  <si>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</si>
  <si>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</si>
  <si>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</si>
  <si>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</si>
  <si>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</si>
  <si>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</si>
  <si>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</si>
  <si>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</si>
  <si>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</si>
  <si>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</si>
  <si>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</si>
  <si>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</si>
  <si>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</si>
  <si>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</si>
  <si>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</si>
  <si>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</si>
  <si>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</si>
  <si>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</si>
  <si>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</si>
  <si>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</si>
  <si>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</si>
  <si>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</si>
  <si>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</si>
  <si>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</si>
  <si>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</si>
  <si>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</si>
  <si>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</si>
  <si>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</si>
  <si>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</si>
  <si>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</si>
  <si>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</si>
  <si>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</si>
  <si>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</si>
  <si>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</si>
  <si>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</si>
  <si>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</si>
  <si>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</si>
  <si>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</si>
  <si>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</si>
  <si>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</si>
  <si>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</si>
  <si>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</si>
  <si>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</si>
  <si>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</si>
  <si>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</si>
  <si>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</si>
  <si>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</si>
  <si>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</si>
  <si>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</si>
  <si>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</si>
  <si>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</si>
  <si>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</si>
  <si>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</si>
  <si>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</si>
  <si>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</si>
  <si>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</si>
  <si>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</si>
  <si>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</si>
  <si>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</si>
  <si>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</si>
  <si>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</si>
  <si>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</si>
  <si>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</si>
  <si>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</si>
  <si>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</si>
  <si>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</si>
  <si>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</si>
  <si>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</si>
  <si>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</si>
  <si>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</si>
  <si>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</si>
  <si>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</si>
  <si>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</si>
  <si>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</si>
  <si>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</si>
  <si>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</si>
  <si>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</si>
  <si>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</si>
  <si>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</si>
  <si>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</si>
  <si>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</si>
  <si>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</si>
  <si>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</si>
  <si>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</si>
  <si>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</si>
  <si>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</si>
  <si>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</si>
  <si>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</si>
  <si>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</si>
  <si>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</si>
  <si>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</si>
  <si>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</si>
  <si>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</si>
  <si>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</si>
  <si>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</si>
  <si>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</si>
  <si>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</si>
  <si>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</si>
  <si>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</si>
  <si>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</si>
  <si>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</si>
  <si>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</si>
  <si>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</si>
  <si>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</si>
  <si>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</si>
  <si>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</si>
  <si>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</si>
  <si>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</si>
  <si>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</si>
  <si>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</si>
  <si>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</si>
  <si>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</si>
  <si>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</si>
  <si>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</si>
  <si>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</si>
  <si>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</si>
  <si>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</si>
  <si>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</si>
  <si>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</si>
  <si>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</si>
  <si>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</si>
  <si>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</si>
  <si>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</si>
  <si>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</si>
  <si>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</si>
  <si>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</si>
  <si>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</si>
  <si>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</si>
  <si>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</si>
  <si>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</si>
  <si>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</si>
  <si>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</si>
  <si>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</si>
  <si>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</si>
  <si>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</si>
  <si>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</si>
  <si>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</si>
  <si>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</si>
  <si>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</si>
  <si>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</si>
  <si>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</si>
  <si>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</si>
  <si>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</si>
  <si>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</si>
  <si>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</si>
  <si>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</si>
  <si>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</si>
  <si>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</si>
  <si>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</si>
  <si>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</si>
  <si>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</si>
  <si>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</si>
  <si>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</si>
  <si>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</si>
  <si>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</si>
  <si>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</si>
  <si>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</si>
  <si>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</si>
  <si>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</si>
  <si>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</si>
  <si>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</si>
  <si>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</si>
  <si>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</si>
  <si>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</si>
  <si>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</si>
  <si>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</si>
  <si>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</si>
  <si>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</si>
  <si>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</si>
  <si>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</si>
  <si>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</si>
  <si>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</si>
  <si>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</si>
  <si>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</si>
  <si>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</si>
  <si>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</si>
  <si>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</si>
  <si>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</si>
  <si>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</si>
  <si>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</si>
  <si>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</si>
  <si>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</si>
  <si>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</si>
  <si>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</si>
  <si>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</si>
  <si>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</si>
  <si>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</si>
  <si>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</si>
  <si>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</si>
  <si>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</si>
  <si>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</si>
  <si>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</si>
  <si>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</si>
  <si>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</si>
  <si>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</si>
  <si>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</si>
  <si>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</si>
  <si>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</si>
  <si>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</si>
  <si>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</si>
  <si>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</si>
  <si>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</si>
  <si>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</si>
  <si>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</si>
  <si>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</si>
  <si>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</si>
  <si>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</si>
  <si>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</si>
  <si>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</si>
  <si>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</si>
  <si>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</si>
  <si>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</si>
  <si>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</si>
  <si>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</si>
  <si>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</si>
  <si>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</si>
  <si>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</si>
  <si>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</si>
  <si>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</si>
  <si>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</si>
  <si>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</si>
  <si>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</si>
  <si>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</si>
  <si>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</si>
  <si>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</si>
  <si>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</si>
  <si>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</si>
  <si>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</si>
  <si>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</si>
  <si>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</si>
  <si>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</si>
  <si>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</si>
  <si>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</si>
  <si>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</si>
  <si>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</si>
  <si>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</si>
  <si>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</si>
  <si>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</si>
  <si>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</si>
  <si>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</si>
  <si>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</si>
  <si>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</si>
  <si>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</si>
  <si>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</si>
  <si>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</si>
  <si>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</si>
  <si>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</si>
  <si>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</si>
  <si>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</si>
  <si>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</si>
  <si>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</si>
  <si>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</si>
  <si>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</si>
  <si>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</si>
  <si>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</si>
  <si>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</si>
  <si>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</si>
  <si>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</si>
  <si>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</si>
  <si>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</si>
  <si>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</si>
  <si>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</si>
  <si>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</si>
  <si>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</si>
  <si>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</si>
  <si>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</si>
  <si>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</si>
  <si>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</si>
  <si>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</si>
  <si>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</si>
  <si>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</si>
  <si>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</si>
  <si>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</si>
  <si>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</si>
  <si>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</si>
  <si>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</si>
  <si>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</si>
  <si>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</si>
  <si>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</si>
  <si>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</si>
  <si>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</si>
  <si>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</si>
  <si>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</si>
  <si>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</si>
  <si>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</si>
  <si>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</si>
  <si>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</si>
  <si>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</si>
  <si>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</si>
  <si>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</si>
  <si>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</si>
  <si>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</si>
  <si>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</si>
  <si>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</si>
  <si>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</si>
  <si>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</si>
  <si>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</si>
  <si>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</si>
  <si>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</si>
  <si>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</si>
  <si>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</si>
  <si>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</si>
  <si>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</si>
  <si>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</si>
  <si>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</si>
  <si>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</si>
  <si>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</si>
  <si>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</si>
  <si>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</si>
  <si>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</si>
  <si>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</si>
  <si>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</si>
  <si>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</si>
  <si>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</si>
  <si>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</si>
  <si>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</si>
  <si>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</si>
  <si>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</si>
  <si>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</si>
  <si>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</si>
  <si>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</si>
  <si>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</si>
  <si>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</si>
  <si>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</si>
  <si>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</si>
  <si>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</si>
  <si>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</si>
  <si>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</si>
  <si>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</si>
  <si>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</si>
  <si>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</si>
  <si>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</si>
  <si>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</si>
  <si>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</si>
  <si>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</si>
  <si>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</si>
  <si>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</si>
  <si>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</si>
  <si>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</si>
  <si>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</si>
  <si>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</si>
  <si>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</si>
  <si>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</si>
  <si>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</si>
  <si>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</si>
  <si>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</si>
  <si>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</si>
  <si>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</si>
  <si>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</si>
  <si>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</si>
  <si>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</si>
  <si>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</si>
  <si>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</si>
  <si>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</si>
  <si>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</si>
  <si>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</si>
  <si>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</si>
  <si>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</si>
  <si>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</si>
  <si>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</si>
  <si>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</si>
  <si>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</si>
  <si>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</si>
  <si>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</si>
  <si>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</si>
  <si>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</si>
  <si>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</si>
  <si>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</si>
  <si>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</si>
  <si>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</si>
  <si>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</si>
  <si>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</si>
  <si>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</si>
  <si>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</si>
  <si>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</si>
  <si>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</si>
  <si>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</si>
  <si>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</si>
  <si>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</si>
  <si>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</si>
  <si>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</si>
  <si>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</si>
  <si>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</si>
  <si>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</si>
  <si>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</si>
  <si>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</si>
  <si>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</si>
  <si>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</si>
  <si>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</si>
  <si>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</si>
  <si>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</si>
  <si>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</si>
  <si>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</si>
  <si>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</si>
  <si>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</si>
  <si>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</si>
  <si>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</si>
  <si>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</si>
  <si>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</si>
  <si>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</si>
  <si>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</si>
  <si>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</si>
  <si>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</si>
  <si>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</si>
  <si>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</si>
  <si>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</si>
  <si>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</si>
  <si>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</si>
  <si>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</si>
  <si>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</si>
  <si>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</si>
  <si>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</si>
  <si>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</si>
  <si>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</si>
  <si>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</si>
  <si>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</si>
  <si>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</si>
  <si>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</si>
  <si>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</si>
  <si>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</si>
  <si>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</si>
  <si>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</si>
  <si>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</si>
  <si>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</si>
  <si>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</si>
  <si>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</si>
  <si>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</si>
  <si>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</si>
  <si>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</si>
  <si>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</si>
  <si>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</si>
  <si>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</si>
  <si>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</si>
  <si>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</si>
  <si>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</si>
  <si>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</si>
  <si>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</si>
  <si>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</si>
  <si>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</si>
  <si>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</si>
  <si>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</si>
  <si>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</si>
  <si>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</si>
  <si>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</si>
  <si>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</si>
  <si>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</si>
  <si>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</si>
  <si>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</si>
  <si>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</si>
  <si>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</si>
  <si>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</si>
  <si>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</si>
  <si>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</si>
  <si>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</si>
  <si>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</si>
  <si>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</si>
  <si>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</si>
  <si>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</si>
  <si>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</si>
  <si>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</si>
  <si>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</si>
  <si>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</si>
  <si>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</si>
  <si>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</si>
  <si>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</si>
  <si>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</si>
  <si>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</si>
  <si>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</si>
  <si>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</si>
  <si>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</si>
  <si>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</si>
  <si>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</si>
  <si>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</si>
  <si>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</si>
  <si>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</si>
  <si>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</si>
  <si>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</si>
  <si>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</si>
  <si>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</si>
  <si>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</si>
  <si>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</si>
  <si>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</si>
  <si>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</si>
  <si>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</si>
  <si>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</si>
  <si>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</si>
  <si>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</si>
  <si>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</si>
  <si>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</si>
  <si>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</si>
  <si>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</si>
  <si>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</si>
  <si>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</si>
  <si>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</si>
  <si>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</si>
  <si>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</si>
  <si>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</si>
  <si>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</si>
  <si>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</si>
  <si>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</si>
  <si>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</si>
  <si>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</si>
  <si>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</si>
  <si>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</si>
  <si>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</si>
  <si>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</si>
  <si>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</si>
  <si>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</si>
  <si>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</si>
  <si>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</si>
  <si>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</si>
  <si>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</si>
  <si>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</si>
  <si>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</si>
  <si>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</si>
  <si>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</si>
  <si>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</si>
  <si>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</si>
  <si>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</si>
  <si>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</si>
  <si>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</si>
  <si>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</si>
  <si>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</si>
  <si>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</si>
  <si>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</si>
  <si>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</si>
  <si>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</si>
  <si>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</si>
  <si>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</si>
  <si>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</si>
  <si>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</si>
  <si>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</si>
  <si>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</si>
  <si>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</si>
  <si>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</si>
  <si>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</si>
  <si>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</si>
  <si>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</si>
  <si>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</si>
  <si>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</si>
  <si>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</si>
  <si>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</si>
  <si>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</si>
  <si>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</si>
  <si>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</si>
  <si>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</si>
  <si>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</si>
  <si>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</si>
  <si>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</si>
  <si>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</si>
  <si>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</si>
  <si>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</si>
  <si>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</si>
  <si>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</si>
  <si>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</si>
  <si>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</si>
  <si>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</si>
  <si>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</si>
  <si>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</si>
  <si>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</si>
  <si>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</si>
  <si>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</si>
  <si>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</si>
  <si>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</si>
  <si>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</si>
  <si>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</si>
  <si>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</si>
  <si>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</si>
  <si>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</si>
  <si>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</si>
  <si>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</si>
  <si>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</si>
  <si>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</si>
  <si>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</si>
  <si>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</si>
  <si>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</si>
  <si>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</si>
  <si>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</si>
  <si>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</si>
  <si>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</si>
  <si>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</si>
  <si>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</si>
  <si>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</si>
  <si>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</si>
  <si>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</si>
  <si>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</si>
  <si>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</si>
  <si>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</si>
  <si>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</si>
  <si>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</si>
  <si>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</si>
  <si>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</si>
  <si>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</si>
  <si>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</si>
  <si>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</si>
  <si>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</si>
  <si>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</si>
  <si>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</si>
  <si>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</si>
  <si>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</si>
  <si>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</si>
  <si>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</si>
  <si>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</si>
  <si>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</si>
  <si>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</si>
  <si>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</si>
  <si>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</si>
  <si>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</si>
  <si>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</si>
  <si>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</si>
  <si>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</si>
  <si>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</si>
  <si>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</si>
  <si>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</si>
  <si>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</si>
  <si>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</si>
  <si>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</si>
  <si>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</si>
  <si>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</si>
  <si>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</si>
  <si>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</si>
  <si>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</si>
  <si>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</si>
  <si>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</si>
  <si>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</si>
  <si>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</si>
  <si>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</si>
  <si>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</si>
  <si>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</si>
  <si>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</si>
  <si>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</si>
  <si>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</si>
  <si>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</si>
  <si>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</si>
  <si>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</si>
  <si>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</si>
  <si>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</si>
  <si>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</si>
  <si>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</si>
  <si>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</si>
  <si>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</si>
  <si>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</si>
  <si>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</si>
  <si>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</si>
  <si>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</si>
  <si>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</si>
  <si>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</si>
  <si>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</si>
  <si>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</si>
  <si>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</si>
  <si>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</si>
  <si>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</si>
  <si>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</si>
  <si>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</si>
  <si>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</si>
  <si>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</si>
  <si>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</si>
  <si>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</si>
  <si>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</si>
  <si>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</si>
  <si>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</si>
  <si>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</si>
  <si>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</si>
  <si>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</si>
  <si>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</si>
  <si>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</si>
  <si>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</si>
  <si>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</si>
  <si>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</si>
  <si>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</si>
  <si>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</si>
  <si>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</si>
  <si>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</si>
  <si>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</si>
  <si>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</si>
  <si>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</si>
  <si>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</si>
  <si>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</si>
  <si>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</si>
  <si>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</si>
  <si>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</si>
  <si>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</si>
  <si>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</si>
  <si>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</si>
  <si>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</si>
  <si>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</si>
  <si>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</si>
  <si>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</si>
  <si>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</si>
  <si>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</si>
  <si>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</si>
  <si>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</si>
  <si>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</si>
  <si>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</si>
  <si>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</si>
  <si>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</si>
  <si>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</si>
  <si>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</si>
  <si>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</si>
  <si>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</si>
  <si>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</si>
  <si>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</si>
  <si>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</si>
  <si>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</si>
  <si>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</si>
  <si>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</si>
  <si>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</si>
  <si>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</si>
  <si>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</si>
  <si>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</si>
  <si>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</si>
  <si>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</si>
  <si>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</si>
  <si>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</si>
  <si>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</si>
  <si>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</si>
  <si>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</si>
  <si>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</si>
  <si>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</si>
  <si>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</si>
  <si>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</si>
  <si>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</si>
  <si>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</si>
  <si>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</si>
  <si>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</si>
  <si>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</si>
  <si>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</si>
  <si>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</si>
  <si>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</si>
  <si>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</si>
  <si>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</si>
  <si>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</si>
  <si>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</si>
  <si>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</si>
  <si>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</si>
  <si>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</si>
  <si>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</si>
  <si>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</si>
  <si>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</si>
  <si>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</si>
  <si>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</si>
  <si>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</si>
  <si>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</si>
  <si>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</si>
  <si>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</si>
  <si>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</si>
  <si>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</si>
  <si>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</si>
  <si>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</si>
  <si>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</si>
  <si>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</si>
  <si>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</si>
  <si>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</si>
  <si>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</si>
  <si>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</si>
  <si>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</si>
  <si>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</si>
  <si>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</si>
  <si>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</si>
  <si>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</si>
  <si>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</si>
  <si>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</si>
  <si>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</si>
  <si>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</si>
  <si>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</si>
  <si>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</si>
  <si>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</si>
  <si>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</si>
  <si>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</si>
  <si>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</si>
  <si>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</si>
  <si>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</si>
  <si>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</si>
  <si>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</si>
  <si>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</si>
  <si>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</si>
  <si>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</si>
  <si>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</si>
  <si>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</si>
  <si>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</si>
  <si>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</si>
  <si>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</si>
  <si>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</si>
  <si>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</si>
  <si>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</si>
  <si>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</si>
  <si>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</si>
  <si>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</si>
  <si>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</si>
  <si>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</si>
  <si>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</si>
  <si>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</si>
  <si>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</si>
  <si>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</si>
  <si>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</si>
  <si>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</si>
  <si>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</si>
  <si>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</si>
  <si>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</si>
  <si>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</si>
  <si>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</si>
  <si>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</si>
  <si>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</si>
  <si>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</si>
  <si>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</si>
  <si>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</si>
  <si>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</si>
  <si>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</si>
  <si>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</si>
  <si>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</si>
  <si>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</si>
  <si>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</si>
  <si>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</si>
  <si>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</si>
  <si>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</si>
  <si>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</si>
  <si>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</si>
  <si>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</si>
  <si>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</si>
  <si>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</si>
  <si>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</si>
  <si>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</si>
  <si>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</si>
  <si>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</si>
  <si>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</si>
  <si>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</si>
  <si>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</si>
  <si>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</si>
  <si>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</si>
  <si>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</si>
  <si>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</si>
  <si>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</si>
  <si>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</si>
  <si>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</si>
  <si>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</si>
  <si>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</si>
  <si>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</si>
  <si>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</si>
  <si>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</si>
  <si>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</si>
  <si>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</si>
  <si>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</si>
  <si>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</si>
  <si>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</si>
  <si>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</si>
  <si>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</si>
  <si>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</si>
  <si>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</si>
  <si>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</si>
  <si>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</si>
  <si>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</si>
  <si>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</si>
  <si>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</si>
  <si>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</si>
  <si>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</si>
  <si>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</si>
  <si>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</si>
  <si>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</si>
  <si>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</si>
  <si>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</si>
  <si>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</si>
  <si>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</si>
  <si>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</si>
  <si>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</si>
  <si>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</si>
  <si>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</si>
  <si>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</si>
  <si>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</si>
  <si>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</si>
  <si>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</si>
  <si>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</si>
  <si>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</si>
  <si>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</si>
  <si>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</si>
  <si>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</si>
  <si>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</si>
  <si>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</si>
  <si>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</si>
  <si>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</si>
  <si>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</si>
  <si>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</si>
  <si>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</si>
  <si>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</si>
  <si>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</si>
  <si>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</si>
  <si>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</si>
  <si>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</si>
  <si>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</si>
  <si>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</si>
  <si>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</si>
  <si>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</si>
  <si>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</si>
  <si>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</si>
  <si>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</si>
  <si>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</si>
  <si>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</si>
  <si>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</si>
  <si>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</si>
  <si>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</si>
  <si>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</si>
  <si>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</si>
  <si>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</si>
  <si>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</si>
  <si>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</si>
  <si>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</si>
  <si>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</si>
  <si>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</si>
  <si>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</si>
  <si>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</si>
  <si>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</si>
  <si>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</si>
  <si>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</si>
  <si>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</si>
  <si>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</si>
  <si>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</si>
  <si>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</si>
  <si>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</si>
  <si>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</si>
  <si>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</si>
  <si>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</si>
  <si>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</si>
  <si>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</si>
  <si>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</si>
  <si>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</si>
  <si>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</si>
  <si>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</si>
  <si>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</si>
  <si>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</si>
  <si>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</si>
  <si>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</si>
  <si>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</si>
  <si>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</si>
  <si>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</si>
  <si>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</si>
  <si>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</si>
  <si>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</si>
  <si>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</si>
  <si>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</si>
  <si>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</si>
  <si>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</si>
  <si>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</si>
  <si>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</si>
  <si>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</si>
  <si>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</si>
  <si>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</si>
  <si>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</si>
  <si>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</si>
  <si>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</si>
  <si>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</si>
  <si>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</si>
  <si>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</si>
  <si>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</si>
  <si>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</si>
  <si>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</si>
  <si>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</si>
  <si>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</si>
  <si>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</si>
  <si>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</si>
  <si>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</si>
  <si>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</si>
  <si>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</si>
  <si>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</si>
  <si>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</si>
  <si>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</si>
  <si>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</si>
  <si>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</si>
  <si>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</si>
  <si>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</si>
  <si>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</si>
  <si>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</si>
  <si>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</si>
  <si>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</si>
  <si>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</si>
  <si>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</si>
  <si>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</si>
  <si>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</si>
  <si>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</si>
  <si>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</si>
  <si>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</si>
  <si>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</si>
  <si>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</si>
  <si>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</si>
  <si>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</si>
  <si>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</si>
  <si>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</si>
  <si>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</si>
  <si>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</si>
  <si>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</si>
  <si>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</si>
  <si>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</si>
  <si>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</si>
  <si>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</si>
  <si>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</si>
  <si>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</si>
  <si>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</si>
  <si>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</si>
  <si>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</si>
  <si>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</si>
  <si>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</si>
  <si>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</si>
  <si>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</si>
  <si>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</si>
  <si>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</si>
  <si>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</si>
  <si>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</si>
  <si>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</si>
  <si>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</si>
  <si>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</si>
  <si>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</si>
  <si>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</si>
  <si>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</si>
  <si>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</si>
  <si>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</si>
  <si>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</si>
  <si>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</si>
  <si>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</si>
  <si>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</si>
  <si>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</si>
  <si>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</si>
  <si>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</si>
  <si>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</si>
  <si>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</si>
  <si>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</si>
  <si>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</si>
  <si>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</si>
  <si>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</si>
  <si>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</si>
  <si>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</si>
  <si>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</si>
  <si>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</si>
  <si>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</si>
  <si>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</si>
  <si>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</si>
  <si>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</si>
  <si>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</si>
  <si>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</si>
  <si>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</si>
  <si>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</si>
  <si>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</si>
  <si>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</si>
  <si>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</si>
  <si>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</si>
  <si>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</si>
  <si>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</si>
  <si>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</si>
  <si>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</si>
  <si>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</si>
  <si>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</si>
  <si>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</si>
  <si>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</si>
  <si>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</si>
  <si>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</si>
  <si>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</si>
  <si>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</si>
  <si>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</si>
  <si>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</si>
  <si>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</si>
  <si>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</si>
  <si>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</si>
  <si>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</si>
  <si>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</si>
  <si>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</si>
  <si>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</si>
  <si>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</si>
  <si>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</si>
  <si>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</si>
  <si>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</si>
  <si>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</si>
  <si>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</si>
  <si>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</si>
  <si>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</si>
  <si>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</si>
  <si>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</si>
  <si>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</si>
  <si>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</si>
  <si>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</si>
  <si>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</si>
  <si>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</si>
  <si>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</si>
  <si>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</si>
  <si>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</si>
  <si>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</si>
  <si>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</si>
  <si>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</si>
  <si>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</si>
  <si>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</si>
  <si>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</si>
  <si>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</si>
  <si>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</si>
  <si>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</si>
  <si>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</si>
  <si>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</si>
  <si>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</si>
  <si>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</si>
  <si>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</si>
  <si>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</si>
  <si>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</si>
  <si>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</si>
  <si>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</si>
  <si>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</si>
  <si>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</si>
  <si>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</si>
  <si>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</si>
  <si>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</si>
  <si>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</si>
  <si>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</si>
  <si>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</si>
  <si>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</si>
  <si>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</si>
  <si>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</si>
  <si>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</si>
  <si>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</si>
  <si>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</si>
  <si>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</si>
  <si>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</si>
  <si>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</si>
  <si>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</si>
  <si>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</si>
  <si>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</si>
  <si>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</si>
  <si>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</si>
  <si>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</si>
  <si>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</si>
  <si>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</si>
  <si>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</si>
  <si>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</si>
  <si>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</si>
  <si>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</si>
  <si>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</si>
  <si>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</si>
  <si>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</si>
  <si>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</si>
  <si>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</si>
  <si>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</si>
  <si>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</si>
  <si>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</si>
  <si>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</si>
  <si>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</si>
  <si>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</si>
  <si>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</si>
  <si>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</si>
  <si>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</si>
  <si>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</si>
  <si>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</si>
  <si>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</si>
  <si>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</si>
  <si>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</si>
  <si>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</si>
  <si>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</si>
  <si>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</si>
  <si>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</si>
  <si>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</si>
  <si>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</si>
  <si>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</si>
  <si>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</si>
  <si>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</si>
  <si>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</si>
  <si>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</si>
  <si>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</si>
  <si>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</si>
  <si>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</si>
  <si>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</si>
  <si>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</si>
  <si>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</si>
  <si>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</si>
  <si>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</si>
  <si>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</si>
  <si>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</si>
  <si>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</si>
  <si>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</si>
  <si>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</si>
  <si>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</si>
  <si>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</si>
  <si>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</si>
  <si>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</si>
  <si>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</si>
  <si>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</si>
  <si>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</si>
  <si>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</si>
  <si>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</si>
  <si>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</si>
  <si>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</si>
  <si>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</si>
  <si>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</si>
  <si>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</si>
  <si>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</si>
  <si>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</si>
  <si>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</si>
  <si>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</si>
  <si>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</si>
  <si>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</si>
  <si>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</si>
  <si>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</si>
  <si>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</si>
  <si>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</si>
  <si>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</si>
  <si>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</si>
  <si>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</si>
  <si>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</si>
  <si>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</si>
  <si>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</si>
  <si>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</si>
  <si>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</si>
  <si>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</si>
  <si>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</si>
  <si>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</si>
  <si>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</si>
  <si>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</si>
  <si>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</si>
  <si>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</si>
  <si>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</si>
  <si>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</si>
  <si>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</si>
  <si>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</si>
  <si>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</si>
  <si>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</si>
  <si>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</si>
  <si>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</si>
  <si>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</si>
  <si>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</si>
  <si>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</si>
  <si>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</si>
  <si>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</si>
  <si>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</si>
  <si>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</si>
  <si>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</si>
  <si>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</si>
  <si>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</si>
  <si>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</si>
  <si>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</si>
  <si>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</si>
  <si>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</si>
  <si>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</si>
  <si>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</si>
  <si>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</si>
  <si>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</si>
  <si>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</si>
  <si>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</si>
  <si>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</si>
  <si>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</si>
  <si>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</si>
  <si>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</si>
  <si>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</si>
  <si>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</si>
  <si>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</si>
  <si>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</si>
  <si>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</si>
  <si>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</si>
  <si>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</si>
  <si>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</si>
  <si>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</si>
  <si>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</si>
  <si>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</si>
  <si>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</si>
  <si>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</si>
  <si>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</si>
  <si>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</si>
  <si>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</si>
  <si>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</si>
  <si>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</si>
  <si>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</si>
  <si>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</si>
  <si>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</si>
  <si>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</si>
  <si>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</si>
  <si>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</si>
  <si>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</si>
  <si>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</si>
  <si>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</si>
  <si>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</si>
  <si>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</si>
  <si>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</si>
  <si>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</si>
  <si>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</si>
  <si>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</si>
  <si>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</si>
  <si>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</si>
  <si>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</si>
  <si>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</si>
  <si>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</si>
  <si>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</si>
  <si>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</si>
  <si>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</si>
  <si>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</si>
  <si>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</si>
  <si>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</si>
  <si>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</si>
  <si>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</si>
  <si>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</si>
  <si>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</si>
  <si>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</si>
  <si>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</si>
  <si>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</si>
  <si>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</si>
  <si>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</si>
  <si>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</si>
  <si>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</si>
  <si>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</si>
  <si>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</si>
  <si>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</si>
  <si>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</si>
  <si>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</si>
  <si>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</si>
  <si>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</si>
  <si>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</si>
  <si>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</si>
  <si>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</si>
  <si>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</si>
  <si>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</si>
  <si>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</si>
  <si>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</si>
  <si>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</si>
  <si>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</si>
  <si>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</si>
  <si>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</si>
  <si>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</si>
  <si>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</si>
  <si>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</si>
  <si>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</si>
  <si>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</si>
  <si>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</si>
  <si>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</si>
  <si>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</si>
  <si>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</si>
  <si>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</si>
  <si>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</si>
  <si>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</si>
  <si>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</si>
  <si>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</si>
  <si>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</si>
  <si>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</si>
  <si>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</si>
  <si>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</si>
  <si>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</si>
  <si>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</si>
  <si>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</si>
  <si>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</si>
  <si>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</si>
  <si>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</si>
  <si>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</si>
  <si>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</si>
  <si>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</si>
  <si>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</si>
  <si>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</si>
  <si>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</si>
  <si>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</si>
  <si>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</si>
  <si>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</si>
  <si>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</si>
  <si>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</si>
  <si>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</si>
  <si>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</si>
  <si>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</si>
  <si>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</si>
  <si>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</si>
  <si>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</si>
  <si>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</si>
  <si>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</si>
  <si>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</si>
  <si>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</si>
  <si>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</si>
  <si>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</si>
  <si>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</si>
  <si>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</si>
  <si>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</si>
  <si>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</si>
  <si>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</si>
  <si>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</si>
  <si>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</si>
  <si>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</si>
  <si>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</si>
  <si>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</si>
  <si>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</si>
  <si>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</si>
  <si>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</si>
  <si>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</si>
  <si>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</si>
  <si>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</si>
  <si>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</si>
  <si>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</si>
  <si>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</si>
  <si>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</si>
  <si>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</si>
  <si>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</si>
  <si>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</si>
  <si>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</si>
  <si>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</si>
  <si>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</si>
  <si>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</si>
  <si>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</si>
  <si>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</si>
  <si>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</si>
  <si>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</si>
  <si>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</si>
  <si>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</si>
  <si>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</si>
  <si>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</si>
  <si>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</si>
  <si>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</si>
  <si>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</si>
  <si>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</si>
  <si>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</si>
  <si>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</si>
  <si>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</si>
  <si>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</si>
  <si>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</si>
  <si>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</si>
  <si>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</si>
  <si>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</si>
  <si>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</si>
  <si>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</si>
  <si>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</si>
  <si>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</si>
  <si>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</si>
  <si>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</si>
  <si>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</si>
  <si>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</si>
  <si>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</si>
  <si>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</si>
  <si>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</si>
  <si>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</si>
  <si>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</si>
  <si>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</si>
  <si>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</si>
  <si>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</si>
  <si>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</si>
  <si>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</si>
  <si>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</si>
  <si>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</si>
  <si>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</si>
  <si>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</si>
  <si>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</si>
  <si>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</si>
  <si>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</si>
  <si>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</si>
  <si>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</si>
  <si>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</si>
  <si>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</si>
  <si>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</si>
  <si>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</si>
  <si>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</si>
  <si>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</si>
  <si>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</si>
  <si>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</si>
  <si>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</si>
  <si>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</si>
  <si>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</si>
  <si>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</si>
  <si>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</si>
  <si>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</si>
  <si>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</si>
  <si>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</si>
  <si>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</si>
  <si>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</si>
  <si>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</si>
  <si>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</si>
  <si>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</si>
  <si>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</si>
  <si>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</si>
  <si>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</si>
  <si>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</si>
  <si>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</si>
  <si>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</si>
  <si>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</si>
  <si>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</si>
  <si>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</si>
  <si>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</si>
  <si>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</si>
  <si>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</si>
  <si>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</si>
  <si>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</si>
  <si>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</si>
  <si>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</si>
  <si>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</si>
  <si>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</si>
  <si>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</si>
  <si>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</si>
  <si>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</si>
  <si>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</si>
  <si>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</si>
  <si>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</si>
  <si>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</si>
  <si>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</si>
  <si>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</si>
  <si>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</si>
  <si>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</si>
  <si>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</si>
  <si>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</si>
  <si>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</si>
  <si>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</si>
  <si>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</si>
  <si>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</si>
  <si>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</si>
  <si>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</si>
  <si>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</si>
  <si>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</si>
  <si>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</si>
  <si>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</si>
  <si>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</si>
  <si>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</si>
  <si>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</si>
  <si>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</si>
  <si>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</si>
  <si>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</si>
  <si>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</si>
  <si>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</si>
  <si>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</si>
  <si>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</si>
  <si>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</si>
  <si>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</si>
  <si>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</si>
  <si>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</si>
  <si>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</si>
  <si>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</si>
  <si>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</si>
  <si>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</si>
  <si>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</si>
  <si>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</si>
  <si>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</si>
  <si>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</si>
  <si>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</si>
  <si>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</si>
  <si>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</si>
  <si>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</si>
  <si>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</si>
  <si>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</si>
  <si>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</si>
  <si>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</si>
  <si>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</si>
  <si>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</si>
  <si>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</si>
  <si>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</si>
  <si>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</si>
  <si>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</si>
  <si>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</si>
  <si>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</si>
  <si>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</si>
  <si>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</si>
  <si>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</si>
  <si>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</si>
  <si>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</si>
  <si>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</si>
  <si>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</si>
  <si>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</si>
  <si>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</si>
  <si>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</si>
  <si>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</si>
  <si>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</si>
  <si>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</si>
  <si>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</si>
  <si>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</si>
  <si>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</si>
  <si>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</si>
  <si>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</si>
  <si>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</si>
  <si>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</si>
  <si>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</si>
  <si>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</si>
  <si>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</si>
  <si>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</si>
  <si>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</si>
  <si>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</si>
  <si>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</si>
  <si>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</si>
  <si>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</si>
  <si>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</si>
  <si>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</si>
  <si>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</si>
  <si>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</si>
  <si>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</si>
  <si>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</si>
  <si>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</si>
  <si>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</si>
  <si>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</si>
  <si>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</si>
  <si>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</si>
  <si>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</si>
  <si>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</si>
  <si>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</si>
  <si>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</si>
  <si>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</si>
  <si>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</si>
  <si>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</si>
  <si>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</si>
  <si>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</si>
  <si>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</si>
  <si>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</si>
  <si>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</si>
  <si>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</si>
  <si>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</si>
  <si>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</si>
  <si>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</si>
  <si>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</si>
  <si>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</si>
  <si>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</si>
  <si>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</si>
  <si>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</si>
  <si>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</si>
  <si>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</si>
  <si>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</si>
  <si>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</si>
  <si>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</si>
  <si>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</si>
  <si>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</si>
  <si>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</si>
  <si>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</si>
  <si>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</si>
  <si>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</si>
  <si>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</si>
  <si>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</si>
  <si>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</si>
  <si>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</si>
  <si>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</si>
  <si>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</si>
  <si>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</si>
  <si>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</si>
  <si>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</si>
  <si>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</si>
  <si>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</si>
  <si>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</si>
  <si>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</si>
  <si>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</si>
  <si>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</si>
  <si>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</si>
  <si>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</si>
  <si>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</si>
  <si>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</si>
  <si>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</si>
  <si>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</si>
  <si>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</si>
  <si>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</si>
  <si>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</si>
  <si>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</si>
  <si>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</si>
  <si>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</si>
  <si>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</si>
  <si>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</si>
  <si>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</si>
  <si>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</si>
  <si>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</si>
  <si>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</si>
  <si>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</si>
  <si>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</si>
  <si>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</si>
  <si>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</si>
  <si>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</si>
  <si>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</si>
  <si>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</si>
  <si>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</si>
  <si>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</si>
  <si>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</si>
  <si>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</si>
  <si>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</si>
  <si>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</si>
  <si>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</si>
  <si>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</si>
  <si>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</si>
  <si>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</si>
  <si>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</si>
  <si>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</si>
  <si>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</si>
  <si>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</si>
  <si>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</si>
  <si>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</si>
  <si>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</si>
  <si>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</si>
  <si>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</si>
  <si>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</si>
  <si>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</si>
  <si>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</si>
  <si>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</si>
  <si>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</si>
  <si>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</si>
  <si>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</si>
  <si>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</si>
  <si>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</si>
  <si>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</si>
  <si>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</si>
  <si>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</si>
  <si>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</si>
  <si>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</si>
  <si>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</si>
  <si>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</si>
  <si>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</si>
  <si>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</si>
  <si>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</si>
  <si>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</si>
  <si>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</si>
  <si>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</si>
  <si>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</si>
  <si>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</si>
  <si>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</si>
  <si>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</si>
  <si>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</si>
  <si>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</si>
  <si>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</si>
  <si>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</si>
  <si>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</si>
  <si>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</si>
  <si>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</si>
  <si>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</si>
  <si>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</si>
  <si>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</si>
  <si>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</si>
  <si>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</si>
  <si>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</si>
  <si>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</si>
  <si>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</si>
  <si>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</si>
  <si>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</si>
  <si>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</si>
  <si>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</si>
  <si>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</si>
  <si>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</si>
  <si>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</si>
  <si>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</si>
  <si>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</si>
  <si>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</si>
  <si>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</si>
  <si>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</si>
  <si>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</si>
  <si>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</si>
  <si>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</si>
  <si>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</si>
  <si>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</si>
  <si>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</si>
  <si>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</si>
  <si>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</si>
  <si>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</si>
  <si>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</si>
  <si>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</si>
  <si>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</si>
  <si>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</si>
  <si>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</si>
  <si>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</si>
  <si>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</si>
  <si>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</si>
  <si>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</si>
  <si>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</si>
  <si>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</si>
  <si>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</si>
  <si>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</si>
  <si>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</si>
  <si>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</si>
  <si>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</si>
  <si>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</si>
  <si>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</si>
  <si>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</si>
  <si>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</si>
  <si>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</si>
  <si>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</si>
  <si>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</si>
  <si>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</si>
  <si>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</si>
  <si>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</si>
  <si>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</si>
  <si>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</si>
  <si>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</si>
  <si>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</si>
  <si>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</si>
  <si>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</si>
  <si>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</si>
  <si>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</si>
  <si>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</si>
  <si>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</si>
  <si>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</si>
  <si>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</si>
  <si>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</si>
  <si>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</si>
  <si>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</si>
  <si>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</si>
  <si>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</si>
  <si>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</si>
  <si>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</si>
  <si>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</si>
  <si>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</si>
  <si>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</si>
  <si>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</si>
  <si>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</si>
  <si>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</si>
  <si>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</si>
  <si>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</si>
  <si>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</si>
  <si>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</si>
  <si>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</si>
  <si>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</si>
  <si>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</si>
  <si>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</si>
  <si>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</si>
  <si>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</si>
  <si>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</si>
  <si>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</si>
  <si>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</si>
  <si>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</si>
  <si>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</si>
  <si>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</si>
  <si>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</si>
  <si>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</si>
  <si>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</si>
  <si>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</si>
  <si>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</si>
  <si>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</si>
  <si>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</si>
  <si>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</si>
  <si>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</si>
  <si>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</si>
  <si>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</si>
  <si>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</si>
  <si>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</si>
  <si>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</si>
  <si>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</si>
  <si>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</si>
  <si>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</si>
  <si>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</si>
  <si>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</si>
  <si>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</si>
  <si>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</si>
  <si>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</si>
  <si>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</si>
  <si>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</si>
  <si>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</si>
  <si>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</si>
  <si>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</si>
  <si>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</si>
  <si>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</si>
  <si>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</si>
  <si>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</si>
  <si>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</si>
  <si>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</si>
  <si>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</si>
  <si>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</si>
  <si>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</si>
  <si>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</si>
  <si>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</si>
  <si>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</si>
  <si>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</si>
  <si>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</si>
  <si>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</si>
  <si>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</si>
  <si>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</si>
  <si>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</si>
  <si>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</si>
  <si>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</si>
  <si>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</si>
  <si>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</si>
  <si>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</si>
  <si>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</si>
  <si>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</si>
  <si>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</si>
  <si>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</si>
  <si>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</si>
  <si>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</si>
  <si>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</si>
  <si>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</si>
  <si>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</si>
  <si>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</si>
  <si>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</si>
  <si>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</si>
  <si>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</si>
  <si>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</si>
  <si>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</si>
  <si>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</si>
  <si>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</si>
  <si>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</si>
  <si>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</si>
  <si>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</si>
  <si>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</si>
  <si>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</si>
  <si>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</si>
  <si>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</si>
  <si>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</si>
  <si>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</si>
  <si>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</si>
  <si>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</si>
  <si>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</si>
  <si>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</si>
  <si>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</si>
  <si>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</si>
  <si>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</si>
  <si>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</si>
  <si>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</si>
  <si>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</si>
  <si>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</si>
  <si>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</si>
  <si>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</si>
  <si>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</si>
  <si>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</si>
  <si>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</si>
  <si>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</si>
  <si>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</si>
  <si>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</si>
  <si>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</si>
  <si>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</si>
  <si>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</si>
  <si>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</si>
  <si>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</si>
  <si>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</si>
  <si>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</si>
  <si>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</si>
  <si>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</si>
  <si>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</si>
  <si>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</si>
  <si>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</si>
  <si>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</si>
  <si>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</si>
  <si>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</si>
  <si>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</si>
  <si>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</si>
  <si>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</si>
  <si>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</si>
  <si>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</si>
  <si>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</si>
  <si>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</si>
  <si>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</si>
  <si>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</si>
  <si>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</si>
  <si>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</si>
  <si>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</si>
  <si>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</si>
  <si>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</si>
  <si>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</si>
  <si>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</si>
  <si>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</si>
  <si>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</si>
  <si>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</si>
  <si>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</si>
  <si>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</si>
  <si>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</si>
  <si>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</si>
  <si>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</si>
  <si>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</si>
  <si>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</si>
  <si>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</si>
  <si>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</si>
  <si>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</si>
  <si>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</si>
  <si>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</si>
  <si>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</si>
  <si>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</si>
  <si>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</si>
  <si>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</si>
  <si>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</si>
  <si>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</si>
  <si>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</si>
  <si>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</si>
  <si>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</si>
  <si>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</si>
  <si>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</si>
  <si>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</si>
  <si>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</si>
  <si>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</si>
  <si>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</si>
  <si>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</si>
  <si>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</si>
  <si>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</si>
  <si>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</si>
  <si>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</si>
  <si>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</si>
  <si>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</si>
  <si>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</si>
  <si>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</si>
  <si>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</si>
  <si>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</si>
  <si>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</si>
  <si>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</si>
  <si>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</si>
  <si>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</si>
  <si>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</si>
  <si>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</si>
  <si>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</si>
  <si>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</si>
  <si>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</si>
  <si>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</si>
  <si>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</si>
  <si>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</si>
  <si>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</si>
  <si>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</si>
  <si>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</si>
  <si>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</si>
  <si>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</si>
  <si>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</si>
  <si>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</si>
  <si>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</si>
  <si>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</si>
  <si>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</si>
  <si>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</si>
  <si>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</si>
  <si>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</si>
  <si>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</si>
  <si>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</si>
  <si>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</si>
  <si>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</si>
  <si>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</si>
  <si>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</si>
  <si>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</si>
  <si>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</si>
  <si>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</si>
  <si>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</si>
  <si>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</si>
  <si>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</si>
  <si>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</si>
  <si>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</si>
  <si>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</si>
  <si>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</si>
  <si>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</si>
  <si>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</si>
  <si>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</si>
  <si>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</si>
  <si>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</si>
  <si>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</si>
  <si>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</si>
  <si>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</si>
  <si>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</si>
  <si>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</si>
  <si>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</si>
  <si>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</si>
  <si>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</si>
  <si>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</si>
  <si>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</si>
  <si>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</si>
  <si>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</si>
  <si>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</si>
  <si>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</si>
  <si>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</si>
  <si>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</si>
  <si>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</si>
  <si>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</si>
  <si>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</si>
  <si>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</si>
  <si>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</si>
  <si>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</si>
  <si>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</si>
  <si>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</si>
  <si>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</si>
  <si>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</si>
  <si>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</si>
  <si>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</si>
  <si>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</si>
  <si>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</si>
  <si>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</si>
  <si>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</si>
  <si>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</si>
  <si>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</si>
  <si>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</si>
  <si>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</si>
  <si>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</si>
  <si>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</si>
  <si>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</si>
  <si>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</si>
  <si>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</si>
  <si>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</si>
  <si>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</si>
  <si>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</si>
  <si>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</si>
  <si>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</si>
  <si>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</si>
  <si>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</si>
  <si>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</si>
  <si>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</si>
  <si>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</si>
  <si>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</si>
  <si>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</si>
  <si>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</si>
  <si>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</si>
  <si>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</si>
  <si>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</si>
  <si>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</si>
  <si>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</si>
  <si>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</si>
  <si>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</si>
  <si>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</si>
  <si>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</si>
  <si>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</si>
  <si>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</si>
  <si>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</si>
  <si>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</si>
  <si>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</si>
  <si>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</si>
  <si>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</si>
  <si>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</si>
  <si>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</si>
  <si>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</si>
  <si>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</si>
  <si>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</si>
  <si>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</si>
  <si>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</si>
  <si>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</si>
  <si>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</si>
  <si>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</si>
  <si>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</si>
  <si>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</si>
  <si>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</si>
  <si>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</si>
  <si>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</si>
  <si>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</si>
  <si>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</si>
  <si>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</si>
  <si>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</si>
  <si>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</si>
  <si>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</si>
  <si>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</si>
  <si>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</si>
  <si>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</si>
  <si>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</si>
  <si>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</si>
  <si>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</si>
  <si>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</si>
  <si>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</si>
  <si>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</si>
  <si>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</si>
  <si>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</si>
  <si>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</si>
  <si>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</si>
  <si>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</si>
  <si>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</si>
  <si>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</si>
  <si>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</si>
  <si>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</si>
  <si>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</si>
  <si>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</si>
  <si>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</si>
  <si>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</si>
  <si>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</si>
  <si>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</si>
  <si>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</si>
  <si>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</si>
  <si>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</si>
  <si>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</si>
  <si>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</si>
  <si>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</si>
  <si>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</si>
  <si>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</si>
  <si>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</si>
  <si>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</si>
  <si>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</si>
  <si>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</si>
  <si>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</si>
  <si>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</si>
  <si>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</si>
  <si>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</si>
  <si>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</si>
  <si>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</si>
  <si>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</si>
  <si>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</si>
  <si>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</si>
  <si>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</si>
  <si>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</si>
  <si>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</si>
  <si>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</si>
  <si>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</si>
  <si>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</si>
  <si>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</si>
  <si>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</si>
  <si>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</si>
  <si>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</si>
  <si>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</si>
  <si>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</si>
  <si>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</si>
  <si>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</si>
  <si>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</si>
  <si>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</si>
  <si>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</si>
  <si>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</si>
  <si>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</si>
  <si>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</si>
  <si>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</si>
  <si>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</si>
  <si>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</si>
  <si>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</si>
  <si>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</si>
  <si>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</si>
  <si>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</si>
  <si>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</si>
  <si>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</si>
  <si>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</si>
  <si>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</si>
  <si>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</si>
  <si>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</si>
  <si>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</si>
  <si>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</si>
  <si>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</si>
  <si>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</si>
  <si>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</si>
  <si>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</si>
  <si>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</si>
  <si>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</si>
  <si>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</si>
  <si>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</si>
  <si>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</si>
  <si>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</si>
  <si>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</si>
  <si>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</si>
  <si>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</si>
  <si>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</si>
  <si>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</si>
  <si>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</si>
  <si>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</si>
  <si>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</si>
  <si>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</si>
  <si>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</si>
  <si>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</si>
  <si>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</si>
  <si>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</si>
  <si>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</si>
  <si>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</si>
  <si>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</si>
  <si>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</si>
  <si>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</si>
  <si>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</si>
  <si>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</si>
  <si>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</si>
  <si>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</si>
  <si>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</si>
  <si>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</si>
  <si>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</si>
  <si>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</si>
  <si>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</si>
  <si>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</si>
  <si>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</si>
  <si>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</si>
  <si>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</si>
  <si>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</si>
  <si>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</si>
  <si>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</si>
  <si>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</si>
  <si>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</si>
  <si>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</si>
  <si>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</si>
  <si>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</si>
  <si>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</si>
  <si>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</si>
  <si>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</si>
  <si>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</si>
  <si>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</si>
  <si>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</si>
  <si>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</si>
  <si>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</si>
  <si>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</si>
  <si>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</si>
  <si>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</si>
  <si>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</si>
  <si>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</si>
  <si>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</si>
  <si>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</si>
  <si>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</si>
  <si>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</si>
  <si>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</si>
  <si>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</si>
  <si>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</si>
  <si>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</si>
  <si>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</si>
  <si>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</si>
  <si>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</si>
  <si>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</si>
  <si>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</si>
  <si>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</si>
  <si>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</si>
  <si>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</si>
  <si>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</si>
  <si>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</si>
  <si>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</si>
  <si>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</si>
  <si>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</si>
  <si>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</si>
  <si>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</si>
  <si>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</si>
  <si>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</si>
  <si>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</si>
  <si>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</si>
  <si>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</si>
  <si>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</si>
  <si>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</si>
  <si>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</si>
  <si>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</si>
  <si>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</si>
  <si>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</si>
  <si>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</si>
  <si>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</si>
  <si>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</si>
  <si>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</si>
  <si>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</si>
  <si>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</si>
  <si>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</si>
  <si>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</si>
  <si>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</si>
  <si>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</si>
  <si>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</si>
  <si>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</si>
  <si>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</si>
  <si>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</si>
  <si>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</si>
  <si>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</si>
  <si>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</si>
  <si>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</si>
  <si>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</si>
  <si>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</si>
  <si>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</si>
  <si>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</si>
  <si>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</si>
  <si>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</si>
  <si>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</si>
  <si>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</si>
  <si>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</si>
  <si>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</si>
  <si>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</si>
  <si>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</si>
  <si>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</si>
  <si>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</si>
  <si>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</si>
  <si>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</si>
  <si>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</si>
  <si>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</si>
  <si>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</si>
  <si>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</si>
  <si>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</si>
  <si>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</si>
  <si>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</si>
  <si>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</si>
  <si>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</si>
  <si>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</si>
  <si>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</si>
  <si>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</si>
  <si>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</si>
  <si>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</si>
  <si>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</si>
  <si>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</si>
  <si>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</si>
  <si>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</si>
  <si>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</si>
  <si>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</si>
  <si>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</si>
  <si>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</si>
  <si>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</si>
  <si>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</si>
  <si>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</si>
  <si>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</si>
  <si>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</si>
  <si>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</si>
  <si>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</si>
  <si>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</si>
  <si>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</si>
  <si>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</si>
  <si>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</si>
  <si>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</si>
  <si>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</si>
  <si>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</si>
  <si>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</si>
  <si>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</si>
  <si>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</si>
  <si>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</si>
  <si>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</si>
  <si>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</si>
  <si>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</si>
  <si>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</si>
  <si>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</si>
  <si>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</si>
  <si>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</si>
  <si>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</si>
  <si>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</si>
  <si>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</si>
  <si>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</si>
  <si>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</si>
  <si>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</si>
  <si>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</si>
  <si>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</si>
  <si>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</si>
  <si>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</si>
  <si>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</si>
  <si>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</si>
  <si>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</si>
  <si>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</si>
  <si>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</si>
  <si>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</si>
  <si>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</si>
  <si>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</si>
  <si>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</si>
  <si>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</si>
  <si>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</si>
  <si>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</si>
  <si>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</si>
  <si>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</si>
  <si>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</si>
  <si>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</si>
  <si>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</si>
  <si>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</si>
  <si>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</si>
  <si>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</si>
  <si>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</si>
  <si>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</si>
  <si>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</si>
  <si>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</si>
  <si>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</si>
  <si>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</si>
  <si>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</si>
  <si>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</si>
  <si>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</si>
  <si>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</si>
  <si>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</si>
  <si>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</si>
  <si>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</si>
  <si>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</si>
  <si>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</si>
  <si>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</si>
  <si>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</si>
  <si>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</si>
  <si>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</si>
  <si>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</si>
  <si>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</si>
  <si>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</si>
  <si>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</si>
  <si>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</si>
  <si>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</si>
  <si>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</si>
  <si>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</si>
  <si>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</si>
  <si>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</si>
  <si>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</si>
  <si>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</si>
  <si>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</si>
  <si>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</si>
  <si>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</si>
  <si>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</si>
  <si>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</si>
  <si>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</si>
  <si>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</si>
  <si>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</si>
  <si>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</si>
  <si>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</si>
  <si>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</si>
  <si>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</si>
  <si>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</si>
  <si>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</si>
  <si>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</si>
  <si>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</si>
  <si>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</si>
  <si>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</si>
  <si>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</si>
  <si>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</si>
  <si>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</si>
  <si>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</si>
  <si>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</si>
  <si>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</si>
  <si>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</si>
  <si>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</si>
  <si>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</si>
  <si>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</si>
  <si>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</si>
  <si>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</si>
  <si>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</si>
  <si>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</si>
  <si>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</si>
  <si>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</si>
  <si>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</si>
  <si>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</si>
  <si>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</si>
  <si>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</si>
  <si>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</si>
  <si>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</si>
  <si>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</si>
  <si>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</si>
  <si>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</si>
  <si>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</si>
  <si>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</si>
  <si>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</si>
  <si>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</si>
  <si>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</si>
  <si>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</si>
  <si>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</si>
  <si>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</si>
  <si>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</si>
  <si>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</si>
  <si>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</si>
  <si>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</si>
  <si>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</si>
  <si>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</si>
  <si>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</si>
  <si>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</si>
  <si>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</si>
  <si>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</si>
  <si>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</si>
  <si>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</si>
  <si>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</si>
  <si>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</si>
  <si>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</si>
  <si>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</si>
  <si>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</si>
  <si>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</si>
  <si>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</si>
  <si>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</si>
  <si>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</si>
  <si>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</si>
  <si>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</si>
  <si>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</si>
  <si>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</si>
  <si>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</si>
  <si>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</si>
  <si>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</si>
  <si>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</si>
  <si>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</si>
  <si>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</si>
  <si>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</si>
  <si>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</si>
  <si>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</si>
  <si>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</si>
  <si>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</si>
  <si>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</si>
  <si>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</si>
  <si>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</si>
  <si>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</si>
  <si>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</si>
  <si>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</si>
  <si>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</si>
  <si>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</si>
  <si>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</si>
  <si>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</si>
  <si>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</si>
  <si>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</si>
  <si>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</si>
  <si>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</si>
  <si>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</si>
  <si>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</si>
  <si>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</si>
  <si>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</si>
  <si>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</si>
  <si>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</si>
  <si>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</si>
  <si>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</si>
  <si>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</si>
  <si>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</si>
  <si>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</si>
  <si>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</si>
  <si>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</si>
  <si>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</si>
  <si>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</si>
  <si>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</si>
  <si>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</si>
  <si>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</si>
  <si>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</si>
  <si>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</si>
  <si>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</si>
  <si>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</si>
  <si>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</si>
  <si>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</si>
  <si>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</si>
  <si>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</si>
  <si>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</si>
  <si>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</si>
  <si>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</si>
  <si>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</si>
  <si>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</si>
  <si>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</si>
  <si>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</si>
  <si>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</si>
  <si>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</si>
  <si>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</si>
  <si>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</si>
  <si>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</si>
  <si>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</si>
  <si>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</si>
  <si>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</si>
  <si>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</si>
  <si>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</si>
  <si>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</si>
  <si>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</si>
  <si>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</si>
  <si>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</si>
  <si>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</si>
  <si>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</si>
  <si>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</si>
  <si>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</si>
  <si>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</si>
  <si>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</si>
  <si>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</si>
  <si>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</si>
  <si>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</si>
  <si>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</si>
  <si>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</si>
  <si>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</si>
  <si>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</si>
  <si>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</si>
  <si>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</si>
  <si>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</si>
  <si>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</si>
  <si>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</si>
  <si>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</si>
  <si>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</si>
  <si>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</si>
  <si>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</si>
  <si>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</si>
  <si>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</si>
  <si>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</si>
  <si>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</si>
  <si>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</si>
  <si>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</si>
  <si>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</si>
  <si>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</si>
  <si>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</si>
  <si>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</si>
  <si>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</si>
  <si>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</si>
  <si>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</si>
  <si>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</si>
  <si>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</si>
  <si>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</si>
  <si>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</si>
  <si>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</si>
  <si>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</si>
  <si>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</si>
  <si>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</si>
  <si>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</si>
  <si>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</si>
  <si>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</si>
  <si>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</si>
  <si>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</si>
  <si>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</si>
  <si>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</si>
  <si>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</si>
  <si>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</si>
  <si>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</si>
  <si>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</si>
  <si>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</si>
  <si>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</si>
  <si>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</si>
  <si>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</si>
  <si>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</si>
  <si>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</si>
  <si>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</si>
  <si>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</si>
  <si>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</si>
  <si>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</si>
  <si>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</si>
  <si>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</si>
  <si>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</si>
  <si>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</si>
  <si>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</si>
  <si>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</si>
  <si>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</si>
  <si>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</si>
  <si>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</si>
  <si>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</si>
  <si>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</si>
  <si>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</si>
  <si>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</si>
  <si>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</si>
  <si>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</si>
  <si>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</si>
  <si>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</si>
  <si>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</si>
  <si>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</si>
  <si>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</si>
  <si>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</si>
  <si>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</si>
  <si>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</si>
  <si>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</si>
  <si>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</si>
  <si>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</si>
  <si>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</si>
  <si>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</si>
  <si>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</si>
  <si>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</si>
  <si>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</si>
  <si>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</si>
  <si>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</si>
  <si>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</si>
  <si>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</si>
  <si>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</si>
  <si>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</si>
  <si>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</si>
  <si>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</si>
  <si>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</si>
  <si>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</si>
  <si>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</si>
  <si>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</si>
  <si>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</si>
  <si>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</si>
  <si>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</si>
  <si>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</si>
  <si>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</si>
  <si>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</si>
  <si>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</si>
  <si>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</si>
  <si>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</si>
  <si>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</si>
  <si>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</si>
  <si>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</si>
  <si>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</si>
  <si>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</si>
  <si>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</si>
  <si>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</si>
  <si>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</si>
  <si>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</si>
  <si>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</si>
  <si>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</si>
  <si>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</si>
  <si>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</si>
  <si>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</si>
  <si>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</si>
  <si>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</si>
  <si>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</si>
  <si>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</si>
  <si>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</si>
  <si>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</si>
  <si>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</si>
  <si>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</si>
  <si>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</si>
  <si>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</si>
  <si>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</si>
  <si>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</si>
  <si>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</si>
  <si>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</si>
  <si>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</si>
  <si>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</si>
  <si>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</si>
  <si>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</si>
  <si>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</si>
  <si>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</si>
  <si>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</si>
  <si>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</si>
  <si>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</si>
  <si>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</si>
  <si>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</si>
  <si>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</si>
  <si>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</si>
  <si>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</si>
  <si>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</si>
  <si>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</si>
  <si>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</si>
  <si>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</si>
  <si>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</si>
  <si>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</si>
  <si>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</si>
  <si>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</si>
  <si>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</si>
  <si>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</si>
  <si>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</si>
  <si>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</si>
  <si>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</si>
  <si>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</si>
  <si>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</si>
  <si>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</si>
  <si>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</si>
  <si>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</si>
  <si>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</si>
  <si>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</si>
  <si>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</si>
  <si>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</si>
  <si>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</si>
  <si>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</si>
  <si>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</si>
  <si>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</si>
  <si>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</si>
  <si>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</si>
  <si>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</si>
  <si>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</si>
  <si>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</si>
  <si>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</si>
  <si>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</si>
  <si>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</si>
  <si>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</si>
  <si>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</si>
  <si>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</si>
  <si>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</si>
  <si>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</si>
  <si>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</si>
  <si>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</si>
  <si>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</si>
  <si>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</si>
  <si>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</si>
  <si>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</si>
  <si>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</si>
  <si>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</si>
  <si>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</si>
  <si>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</si>
  <si>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</si>
  <si>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</si>
  <si>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</si>
  <si>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</si>
  <si>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</si>
  <si>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</si>
  <si>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</si>
  <si>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</si>
  <si>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</si>
  <si>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</si>
  <si>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</si>
  <si>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</si>
  <si>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</si>
  <si>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</si>
  <si>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</si>
  <si>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</si>
  <si>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</si>
  <si>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</si>
  <si>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</si>
  <si>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</si>
  <si>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</si>
  <si>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</si>
  <si>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</si>
  <si>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</si>
  <si>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</si>
  <si>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</si>
  <si>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</si>
  <si>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</si>
  <si>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</si>
  <si>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</si>
  <si>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</si>
  <si>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</si>
  <si>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</si>
  <si>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</si>
  <si>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</si>
  <si>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</si>
  <si>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</si>
  <si>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</si>
  <si>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</si>
  <si>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</si>
  <si>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</si>
  <si>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</si>
  <si>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</si>
  <si>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</si>
  <si>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</si>
  <si>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</si>
  <si>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</si>
  <si>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</si>
  <si>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</si>
  <si>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</si>
  <si>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</si>
  <si>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</si>
  <si>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</si>
  <si>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</si>
  <si>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</si>
  <si>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</si>
  <si>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</si>
  <si>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</si>
  <si>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</si>
  <si>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</si>
  <si>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</si>
  <si>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</si>
  <si>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</si>
  <si>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</si>
  <si>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</si>
  <si>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</si>
  <si>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</si>
  <si>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</si>
  <si>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</si>
  <si>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</si>
  <si>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</si>
  <si>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</si>
  <si>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</si>
  <si>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</si>
  <si>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</si>
  <si>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</si>
  <si>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</si>
  <si>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</si>
  <si>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</si>
  <si>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</si>
  <si>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</si>
  <si>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</si>
  <si>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</si>
  <si>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</si>
  <si>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</si>
  <si>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</si>
  <si>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</si>
  <si>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</si>
  <si>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</si>
  <si>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</si>
  <si>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</si>
  <si>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</si>
  <si>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</si>
  <si>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</si>
  <si>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</si>
  <si>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</si>
  <si>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</si>
  <si>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</si>
  <si>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</si>
  <si>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</si>
  <si>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</si>
  <si>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</si>
  <si>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</si>
  <si>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</si>
  <si>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</si>
  <si>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</si>
  <si>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</si>
  <si>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</si>
  <si>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</si>
  <si>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</si>
  <si>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</si>
  <si>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</si>
  <si>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</si>
  <si>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</si>
  <si>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</si>
  <si>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</si>
  <si>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</si>
  <si>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</si>
  <si>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</si>
  <si>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</si>
  <si>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</si>
  <si>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</si>
  <si>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</si>
  <si>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</si>
  <si>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</si>
  <si>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</si>
  <si>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</si>
  <si>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</si>
  <si>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</si>
  <si>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</si>
  <si>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</si>
  <si>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</si>
  <si>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</si>
  <si>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</si>
  <si>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</si>
  <si>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</si>
  <si>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</si>
  <si>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</si>
  <si>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</si>
  <si>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</si>
  <si>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</si>
  <si>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</si>
  <si>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</si>
  <si>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</si>
  <si>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</si>
  <si>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</si>
  <si>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</si>
  <si>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</si>
  <si>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</si>
  <si>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</si>
  <si>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</si>
  <si>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</si>
  <si>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</si>
  <si>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</si>
  <si>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</si>
  <si>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</si>
  <si>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</si>
  <si>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</si>
  <si>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</si>
  <si>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</si>
  <si>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</si>
  <si>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</si>
  <si>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</si>
  <si>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</si>
  <si>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</si>
  <si>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</si>
  <si>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</si>
  <si>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</si>
  <si>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</si>
  <si>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</si>
  <si>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</si>
  <si>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</si>
  <si>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</si>
  <si>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</si>
  <si>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</si>
  <si>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</si>
  <si>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</si>
  <si>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</si>
  <si>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</si>
  <si>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</si>
  <si>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</si>
  <si>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</si>
  <si>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</si>
  <si>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</si>
  <si>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</si>
  <si>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</si>
  <si>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</si>
  <si>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</si>
  <si>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</si>
  <si>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</si>
  <si>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</si>
  <si>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</si>
  <si>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</si>
  <si>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</si>
  <si>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</si>
  <si>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</si>
  <si>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</si>
  <si>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</si>
  <si>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</si>
  <si>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</si>
  <si>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</si>
  <si>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</si>
  <si>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</si>
  <si>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</si>
  <si>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</si>
  <si>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</si>
  <si>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</si>
  <si>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</si>
  <si>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</si>
  <si>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</si>
  <si>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</si>
  <si>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</si>
  <si>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</si>
  <si>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</si>
  <si>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</si>
  <si>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</si>
  <si>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</si>
  <si>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</si>
  <si>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</si>
  <si>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</si>
  <si>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</si>
  <si>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</si>
  <si>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</si>
  <si>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</si>
  <si>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</si>
  <si>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</si>
  <si>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</si>
  <si>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</si>
  <si>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</si>
  <si>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</si>
  <si>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</si>
  <si>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</si>
  <si>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</si>
  <si>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</si>
  <si>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</si>
  <si>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</si>
  <si>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</si>
  <si>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</si>
  <si>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</si>
  <si>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</si>
  <si>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</si>
  <si>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</si>
  <si>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</si>
  <si>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</si>
  <si>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</si>
  <si>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</si>
  <si>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</si>
  <si>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</si>
  <si>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</si>
  <si>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</si>
  <si>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</si>
  <si>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</si>
  <si>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</si>
  <si>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</si>
  <si>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</si>
  <si>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</si>
  <si>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</si>
  <si>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</si>
  <si>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</si>
  <si>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</si>
  <si>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</si>
  <si>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</si>
  <si>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</si>
  <si>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</si>
  <si>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</si>
  <si>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</si>
  <si>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</si>
  <si>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</si>
  <si>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</si>
  <si>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</si>
  <si>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</si>
  <si>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</si>
  <si>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</si>
  <si>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</si>
  <si>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</si>
  <si>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</si>
  <si>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</si>
  <si>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</si>
  <si>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</si>
  <si>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</si>
  <si>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</si>
  <si>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</si>
  <si>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</si>
  <si>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</si>
  <si>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</si>
  <si>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</si>
  <si>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</si>
  <si>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</si>
  <si>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</si>
  <si>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</si>
  <si>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</si>
  <si>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</si>
  <si>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</si>
  <si>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</si>
  <si>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</si>
  <si>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</si>
  <si>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</si>
  <si>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</si>
  <si>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</si>
  <si>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</si>
  <si>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</si>
  <si>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</si>
  <si>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</si>
  <si>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</si>
  <si>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</si>
  <si>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</si>
  <si>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</si>
  <si>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</si>
  <si>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</si>
  <si>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</si>
  <si>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</si>
  <si>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</si>
  <si>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</si>
  <si>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</si>
  <si>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</si>
  <si>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</si>
  <si>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</si>
  <si>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</si>
  <si>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</si>
  <si>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</si>
  <si>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</si>
  <si>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</si>
  <si>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</si>
  <si>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</si>
  <si>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</si>
  <si>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</si>
  <si>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</si>
  <si>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</si>
  <si>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</si>
  <si>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</si>
  <si>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</si>
  <si>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</si>
  <si>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</si>
  <si>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</si>
  <si>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</si>
  <si>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</si>
  <si>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</si>
  <si>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</si>
  <si>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</si>
  <si>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</si>
  <si>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</si>
  <si>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</si>
  <si>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</si>
  <si>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</si>
  <si>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</si>
  <si>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</si>
  <si>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</si>
  <si>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</si>
  <si>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</si>
  <si>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</si>
  <si>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</si>
  <si>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</si>
  <si>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</si>
  <si>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</si>
  <si>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</si>
  <si>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</si>
  <si>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</si>
  <si>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</si>
  <si>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</si>
  <si>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</si>
  <si>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</si>
  <si>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</si>
  <si>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</si>
  <si>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</si>
  <si>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</si>
  <si>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</si>
  <si>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</si>
  <si>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</si>
  <si>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</si>
  <si>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</si>
  <si>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</si>
  <si>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</si>
  <si>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</si>
  <si>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</si>
  <si>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</si>
  <si>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</si>
  <si>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</si>
  <si>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</si>
  <si>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</si>
  <si>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</si>
  <si>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</si>
  <si>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</si>
  <si>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</si>
  <si>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</si>
  <si>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</si>
  <si>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</si>
  <si>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</si>
  <si>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</si>
  <si>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</si>
  <si>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</si>
  <si>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</si>
  <si>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</si>
  <si>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</si>
  <si>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</si>
  <si>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</si>
  <si>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</si>
  <si>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</si>
  <si>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</si>
  <si>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</si>
  <si>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</si>
  <si>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</si>
  <si>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</si>
  <si>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</si>
  <si>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</si>
  <si>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</si>
  <si>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</si>
  <si>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</si>
  <si>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</si>
  <si>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</si>
  <si>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</si>
  <si>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</si>
  <si>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</si>
  <si>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</si>
  <si>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</si>
  <si>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</si>
  <si>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</si>
  <si>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</si>
  <si>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</si>
  <si>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</si>
  <si>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</si>
  <si>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</si>
  <si>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</si>
  <si>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</si>
  <si>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</si>
  <si>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</si>
  <si>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</si>
  <si>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</si>
  <si>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</si>
  <si>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</si>
  <si>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</si>
  <si>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</si>
  <si>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</si>
  <si>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</si>
  <si>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</si>
  <si>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</si>
  <si>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</si>
  <si>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</si>
  <si>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</si>
  <si>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</si>
  <si>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</si>
  <si>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</si>
  <si>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</si>
  <si>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</si>
  <si>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</si>
  <si>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</si>
  <si>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</si>
  <si>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</si>
  <si>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</si>
  <si>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</si>
  <si>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</si>
  <si>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</si>
  <si>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</si>
  <si>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</si>
  <si>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</si>
  <si>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</si>
  <si>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</si>
  <si>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</si>
  <si>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</si>
  <si>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</si>
  <si>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</si>
  <si>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</si>
  <si>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</si>
  <si>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</si>
  <si>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</si>
  <si>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</si>
  <si>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</si>
  <si>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</si>
  <si>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</si>
  <si>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</si>
  <si>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</si>
  <si>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</si>
  <si>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</si>
  <si>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</si>
  <si>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</si>
  <si>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</si>
  <si>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</si>
  <si>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</si>
  <si>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</si>
  <si>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</si>
  <si>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</si>
  <si>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</si>
  <si>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</si>
  <si>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</si>
  <si>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</si>
  <si>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</si>
  <si>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</si>
  <si>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</si>
  <si>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</si>
  <si>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</si>
  <si>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</si>
  <si>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</si>
  <si>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</si>
  <si>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</si>
  <si>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</si>
  <si>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</si>
  <si>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</si>
  <si>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</si>
  <si>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</si>
  <si>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</si>
  <si>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</si>
  <si>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</si>
  <si>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</si>
  <si>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</si>
  <si>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</si>
  <si>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</si>
  <si>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</si>
  <si>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</si>
  <si>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</si>
  <si>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</si>
  <si>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</si>
  <si>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</si>
  <si>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</si>
  <si>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</si>
  <si>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</si>
  <si>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</si>
  <si>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</si>
  <si>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</si>
  <si>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</si>
  <si>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</si>
  <si>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</si>
  <si>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</si>
  <si>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</si>
  <si>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</si>
  <si>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</si>
  <si>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</si>
  <si>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</si>
  <si>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</si>
  <si>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</si>
  <si>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</si>
  <si>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</si>
  <si>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</si>
  <si>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</si>
  <si>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</si>
  <si>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</si>
  <si>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</si>
  <si>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</si>
  <si>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</si>
  <si>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</si>
  <si>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</si>
  <si>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</si>
  <si>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</si>
  <si>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</si>
  <si>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</si>
  <si>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</si>
  <si>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</si>
  <si>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</si>
  <si>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</si>
  <si>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</si>
  <si>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</si>
  <si>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</si>
  <si>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</si>
  <si>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</si>
  <si>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</si>
  <si>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</si>
  <si>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</si>
  <si>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</si>
  <si>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</si>
  <si>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</si>
  <si>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</si>
  <si>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</si>
  <si>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</si>
  <si>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</si>
  <si>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</si>
  <si>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</si>
  <si>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</si>
  <si>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</si>
  <si>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</si>
  <si>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</si>
  <si>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</si>
  <si>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</si>
  <si>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</si>
  <si>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</si>
  <si>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</si>
  <si>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</si>
  <si>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</si>
  <si>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</si>
  <si>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</si>
  <si>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</si>
  <si>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</si>
  <si>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</si>
  <si>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</si>
  <si>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</si>
  <si>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</si>
  <si>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</si>
  <si>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</si>
  <si>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</si>
  <si>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</si>
  <si>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</si>
  <si>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</si>
  <si>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</si>
  <si>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</si>
  <si>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</si>
  <si>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</si>
  <si>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</si>
  <si>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</si>
  <si>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</si>
  <si>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</si>
  <si>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</si>
  <si>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</si>
  <si>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</si>
  <si>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</si>
  <si>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</si>
  <si>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</si>
  <si>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</si>
  <si>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</si>
  <si>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</si>
  <si>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</si>
  <si>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</si>
  <si>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</si>
  <si>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</si>
  <si>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</si>
  <si>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</si>
  <si>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</si>
  <si>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</si>
  <si>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</si>
  <si>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</si>
  <si>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</si>
  <si>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</si>
  <si>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</si>
  <si>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</si>
  <si>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</si>
  <si>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</si>
  <si>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</si>
  <si>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</si>
  <si>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</si>
  <si>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</si>
  <si>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</si>
  <si>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</si>
  <si>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</si>
  <si>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</si>
  <si>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</si>
  <si>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</si>
  <si>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</si>
  <si>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</si>
  <si>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</si>
  <si>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</si>
  <si>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</si>
  <si>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</si>
  <si>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</si>
  <si>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</si>
  <si>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</si>
  <si>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</si>
  <si>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</si>
  <si>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</si>
  <si>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</si>
  <si>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</si>
  <si>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</si>
  <si>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</si>
  <si>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</si>
  <si>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</si>
  <si>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</si>
  <si>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</si>
  <si>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</si>
  <si>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</si>
  <si>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</si>
  <si>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</si>
  <si>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</si>
  <si>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</si>
  <si>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</si>
  <si>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</si>
  <si>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</si>
  <si>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</si>
  <si>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</si>
  <si>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</si>
  <si>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</si>
  <si>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</si>
  <si>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</si>
  <si>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</si>
  <si>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</si>
  <si>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</si>
  <si>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</si>
  <si>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</si>
  <si>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</si>
  <si>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</si>
  <si>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</si>
  <si>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</si>
  <si>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</si>
  <si>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</si>
  <si>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</si>
  <si>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</si>
  <si>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</si>
  <si>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</si>
  <si>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</si>
  <si>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</si>
  <si>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</si>
  <si>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</si>
  <si>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</si>
  <si>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</si>
  <si>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</si>
  <si>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</si>
  <si>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</si>
  <si>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</si>
  <si>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</si>
  <si>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</si>
  <si>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</si>
  <si>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</si>
  <si>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</si>
  <si>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</si>
  <si>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</si>
  <si>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</si>
  <si>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</si>
  <si>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</si>
  <si>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</si>
  <si>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</si>
  <si>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</si>
  <si>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</si>
  <si>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</si>
  <si>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</si>
  <si>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</si>
  <si>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</si>
  <si>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</si>
  <si>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</si>
  <si>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</si>
  <si>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</si>
  <si>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</si>
  <si>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</si>
  <si>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</si>
  <si>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</si>
  <si>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</si>
  <si>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</si>
  <si>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</si>
  <si>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</si>
  <si>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</si>
  <si>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</si>
  <si>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</si>
  <si>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</si>
  <si>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</si>
  <si>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</si>
  <si>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</si>
  <si>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</si>
  <si>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</si>
  <si>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</si>
  <si>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</si>
  <si>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</si>
  <si>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</si>
  <si>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</si>
  <si>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</si>
  <si>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</si>
  <si>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</si>
  <si>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</si>
  <si>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</si>
  <si>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</si>
  <si>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</si>
  <si>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</si>
  <si>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</si>
  <si>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</si>
  <si>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</si>
  <si>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</si>
  <si>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</si>
  <si>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</si>
  <si>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</si>
  <si>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</si>
  <si>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</si>
  <si>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</si>
  <si>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</si>
  <si>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</si>
  <si>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</si>
  <si>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</si>
  <si>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</si>
  <si>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</si>
  <si>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</si>
  <si>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</si>
  <si>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</si>
  <si>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</si>
  <si>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</si>
  <si>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</si>
  <si>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</si>
  <si>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</si>
  <si>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</si>
  <si>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</si>
  <si>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</si>
  <si>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</si>
  <si>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</si>
  <si>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</si>
  <si>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</si>
  <si>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</si>
  <si>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</si>
  <si>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</si>
  <si>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</si>
  <si>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</si>
  <si>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</si>
  <si>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</si>
  <si>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</si>
  <si>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</si>
  <si>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</si>
  <si>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</si>
  <si>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</si>
  <si>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</si>
  <si>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</si>
  <si>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</si>
  <si>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</si>
  <si>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</si>
  <si>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</si>
  <si>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</si>
  <si>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</si>
  <si>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</si>
  <si>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</si>
  <si>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</si>
  <si>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</si>
  <si>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</si>
  <si>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</si>
  <si>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</si>
  <si>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</si>
  <si>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</si>
  <si>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</si>
  <si>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</si>
  <si>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</si>
  <si>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</si>
  <si>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</si>
  <si>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</si>
  <si>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</si>
  <si>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</si>
  <si>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</si>
  <si>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</si>
  <si>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</si>
  <si>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</si>
  <si>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</si>
  <si>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</si>
  <si>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</si>
  <si>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</si>
  <si>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</si>
  <si>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</si>
  <si>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</si>
  <si>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</si>
  <si>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</si>
  <si>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</si>
  <si>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</si>
  <si>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</si>
  <si>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</si>
  <si>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</si>
  <si>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</si>
  <si>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</si>
  <si>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</si>
  <si>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</si>
  <si>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</si>
  <si>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</si>
  <si>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</si>
  <si>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</si>
  <si>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</si>
  <si>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</si>
  <si>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</si>
  <si>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</si>
  <si>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</si>
  <si>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</si>
  <si>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</si>
  <si>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</si>
  <si>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</si>
  <si>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</si>
  <si>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</si>
  <si>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</si>
  <si>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</si>
  <si>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</si>
  <si>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</si>
  <si>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</si>
  <si>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</si>
  <si>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</si>
  <si>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</si>
  <si>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</si>
  <si>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</si>
  <si>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</si>
  <si>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</si>
  <si>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</si>
  <si>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</si>
  <si>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</si>
  <si>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</si>
  <si>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</si>
  <si>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</si>
  <si>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</si>
  <si>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</si>
  <si>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</si>
  <si>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</si>
  <si>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</si>
  <si>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</si>
  <si>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</si>
  <si>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</si>
  <si>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</si>
  <si>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</si>
  <si>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</si>
  <si>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</si>
  <si>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</si>
  <si>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</si>
  <si>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</si>
  <si>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</si>
  <si>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</si>
  <si>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</si>
  <si>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</si>
  <si>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</si>
  <si>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</si>
  <si>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</si>
  <si>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</si>
  <si>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</si>
  <si>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</si>
  <si>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</si>
  <si>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</si>
  <si>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</si>
  <si>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</si>
  <si>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</si>
  <si>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</si>
  <si>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</si>
  <si>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</si>
  <si>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</si>
  <si>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</si>
  <si>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</si>
  <si>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</si>
  <si>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</si>
  <si>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</si>
  <si>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</si>
  <si>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</si>
  <si>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</si>
  <si>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</si>
  <si>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</si>
  <si>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</si>
  <si>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</si>
  <si>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</si>
  <si>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</si>
  <si>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</si>
  <si>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</si>
  <si>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</si>
  <si>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</si>
  <si>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</si>
  <si>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</si>
  <si>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</si>
  <si>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</si>
  <si>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</si>
  <si>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</si>
  <si>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</si>
  <si>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</si>
  <si>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</si>
  <si>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</si>
  <si>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</si>
  <si>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</si>
  <si>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</si>
  <si>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</si>
  <si>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</si>
  <si>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</si>
  <si>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</si>
  <si>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</si>
  <si>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</si>
  <si>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</si>
  <si>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</si>
  <si>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</si>
  <si>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</si>
  <si>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</si>
  <si>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</si>
  <si>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</si>
  <si>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</si>
  <si>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</si>
  <si>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</si>
  <si>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</si>
  <si>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</si>
  <si>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</si>
  <si>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</si>
  <si>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</si>
  <si>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</si>
  <si>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</si>
  <si>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</si>
  <si>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</si>
  <si>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</si>
  <si>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</si>
  <si>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</si>
  <si>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</si>
  <si>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</si>
  <si>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</si>
  <si>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</si>
  <si>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</si>
  <si>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</si>
  <si>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</si>
  <si>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</si>
  <si>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</si>
  <si>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</si>
  <si>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</si>
  <si>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</si>
  <si>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</si>
  <si>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</si>
  <si>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</si>
  <si>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</si>
  <si>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</si>
  <si>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</si>
  <si>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</si>
  <si>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</si>
  <si>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</si>
  <si>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</si>
  <si>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</si>
  <si>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</si>
  <si>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</si>
  <si>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</si>
  <si>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</si>
  <si>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</si>
  <si>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</si>
  <si>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</si>
  <si>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</si>
  <si>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</si>
  <si>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</si>
  <si>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</si>
  <si>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</si>
  <si>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</si>
  <si>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</si>
  <si>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</si>
  <si>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</si>
  <si>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</si>
  <si>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</si>
  <si>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</si>
  <si>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</si>
  <si>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</si>
  <si>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</si>
  <si>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</si>
  <si>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</si>
  <si>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</si>
  <si>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</si>
  <si>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</si>
  <si>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</si>
  <si>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</si>
  <si>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</si>
  <si>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</si>
  <si>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</si>
  <si>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</si>
  <si>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</si>
  <si>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</si>
  <si>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</si>
  <si>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</si>
  <si>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</si>
  <si>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</si>
  <si>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</si>
  <si>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</si>
  <si>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</si>
  <si>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</si>
  <si>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</si>
  <si>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</si>
  <si>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</si>
  <si>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</si>
  <si>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</si>
  <si>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</si>
  <si>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</si>
  <si>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</si>
  <si>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</si>
  <si>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</si>
  <si>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</si>
  <si>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</si>
  <si>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</si>
  <si>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</si>
  <si>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</si>
  <si>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</si>
  <si>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</si>
  <si>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</si>
  <si>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</si>
  <si>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</si>
  <si>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</si>
  <si>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</si>
  <si>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</si>
  <si>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</si>
  <si>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</si>
  <si>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</si>
  <si>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</si>
  <si>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</si>
  <si>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</si>
  <si>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</si>
  <si>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</si>
  <si>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</si>
  <si>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</si>
  <si>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</si>
  <si>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</si>
  <si>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</si>
  <si>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</si>
  <si>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</si>
  <si>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</si>
  <si>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</si>
  <si>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</si>
  <si>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</si>
  <si>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</si>
  <si>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</si>
  <si>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</si>
  <si>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</si>
  <si>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</si>
  <si>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</si>
  <si>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</si>
  <si>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</si>
  <si>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</si>
  <si>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</si>
  <si>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</si>
  <si>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</si>
  <si>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</si>
  <si>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</si>
  <si>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</si>
  <si>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</si>
  <si>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</si>
  <si>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</si>
  <si>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</si>
  <si>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</si>
  <si>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</si>
  <si>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</si>
  <si>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</si>
  <si>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</si>
  <si>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</si>
  <si>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</si>
  <si>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</si>
  <si>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</si>
  <si>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</si>
  <si>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</si>
  <si>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</si>
  <si>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</si>
  <si>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</si>
  <si>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</si>
  <si>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</si>
  <si>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</si>
  <si>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</si>
  <si>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</si>
  <si>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</si>
  <si>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</si>
  <si>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</si>
  <si>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</si>
  <si>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</si>
  <si>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</si>
  <si>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</si>
  <si>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</si>
  <si>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</si>
  <si>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</si>
  <si>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</si>
  <si>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</si>
  <si>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</si>
  <si>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</si>
  <si>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</si>
  <si>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</si>
  <si>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</si>
  <si>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</si>
  <si>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</si>
  <si>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</si>
  <si>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</si>
  <si>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</si>
  <si>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</si>
  <si>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</si>
  <si>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</si>
  <si>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</si>
  <si>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</si>
  <si>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</si>
  <si>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</si>
  <si>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</si>
  <si>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</si>
  <si>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</si>
  <si>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</si>
  <si>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</si>
  <si>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</si>
  <si>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</si>
  <si>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</si>
  <si>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</si>
  <si>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</si>
  <si>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</si>
  <si>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</si>
  <si>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</si>
  <si>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</si>
  <si>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</si>
  <si>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</si>
  <si>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</si>
  <si>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</si>
  <si>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</si>
  <si>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</si>
  <si>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</si>
  <si>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</si>
  <si>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</si>
  <si>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</si>
  <si>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</si>
  <si>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</si>
  <si>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</si>
  <si>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</si>
  <si>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</si>
  <si>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</si>
  <si>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</si>
  <si>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</si>
  <si>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</si>
  <si>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</si>
  <si>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</si>
  <si>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</si>
  <si>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</si>
  <si>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</si>
  <si>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</si>
  <si>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</si>
  <si>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</si>
  <si>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</si>
  <si>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</si>
  <si>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</si>
  <si>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</si>
  <si>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</si>
  <si>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</si>
  <si>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</si>
  <si>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</si>
  <si>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</si>
  <si>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</si>
  <si>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</si>
  <si>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</si>
  <si>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</si>
  <si>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</si>
  <si>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</si>
  <si>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</si>
  <si>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</si>
  <si>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</si>
  <si>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</si>
  <si>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</si>
  <si>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</si>
  <si>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</si>
  <si>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</si>
  <si>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</si>
  <si>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</si>
  <si>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</si>
  <si>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</si>
  <si>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</si>
  <si>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</si>
  <si>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</si>
  <si>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</si>
  <si>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</si>
  <si>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</si>
  <si>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</si>
  <si>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</si>
  <si>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</si>
  <si>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</si>
  <si>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</si>
  <si>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</si>
  <si>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</si>
  <si>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</si>
  <si>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</si>
  <si>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</si>
  <si>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</si>
  <si>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</si>
  <si>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</si>
  <si>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</si>
  <si>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</si>
  <si>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</si>
  <si>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</si>
  <si>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</si>
  <si>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</si>
  <si>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</si>
  <si>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</si>
  <si>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</si>
  <si>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</si>
  <si>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</si>
  <si>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</si>
  <si>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</si>
  <si>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</si>
  <si>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</si>
  <si>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</si>
  <si>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</si>
  <si>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</si>
  <si>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</si>
  <si>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</si>
  <si>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</si>
  <si>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</si>
  <si>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</si>
  <si>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</si>
  <si>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</si>
  <si>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</si>
  <si>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</si>
  <si>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</si>
  <si>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</si>
  <si>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</si>
  <si>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</si>
  <si>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</si>
  <si>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</si>
  <si>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</si>
  <si>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</si>
  <si>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</si>
  <si>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</si>
  <si>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</si>
  <si>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</si>
  <si>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</si>
  <si>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</si>
  <si>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</si>
  <si>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</si>
  <si>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</si>
  <si>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</si>
  <si>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</si>
  <si>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</si>
  <si>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</si>
  <si>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</si>
  <si>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</si>
  <si>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</si>
  <si>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</si>
  <si>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</si>
  <si>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</si>
  <si>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</si>
  <si>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</si>
  <si>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</si>
  <si>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</si>
  <si>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</si>
  <si>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</si>
  <si>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</si>
  <si>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</si>
  <si>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</si>
  <si>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</si>
  <si>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</si>
  <si>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</si>
  <si>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</si>
  <si>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</si>
  <si>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</si>
  <si>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</si>
  <si>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</si>
  <si>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</si>
  <si>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</si>
  <si>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</si>
  <si>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</si>
  <si>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</si>
  <si>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</si>
  <si>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</si>
  <si>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</si>
  <si>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</si>
  <si>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</si>
  <si>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</si>
  <si>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</si>
  <si>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</si>
  <si>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</si>
  <si>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</si>
  <si>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</si>
  <si>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</si>
  <si>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</si>
  <si>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</si>
  <si>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</si>
  <si>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</si>
  <si>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</si>
  <si>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</si>
  <si>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</si>
  <si>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</si>
  <si>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</si>
  <si>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</si>
  <si>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</si>
  <si>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</si>
  <si>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</si>
  <si>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</si>
  <si>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</si>
  <si>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</si>
  <si>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</si>
  <si>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</si>
  <si>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</si>
  <si>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</si>
  <si>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</si>
  <si>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</si>
  <si>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</si>
  <si>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</si>
  <si>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</si>
  <si>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</si>
  <si>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</si>
  <si>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</si>
  <si>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</si>
  <si>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</si>
  <si>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</si>
  <si>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</si>
  <si>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</si>
  <si>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</si>
  <si>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</si>
  <si>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</si>
  <si>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</si>
  <si>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</si>
  <si>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</si>
  <si>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</si>
  <si>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</si>
  <si>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</si>
  <si>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</si>
  <si>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</si>
  <si>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</si>
  <si>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</si>
  <si>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</si>
  <si>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</si>
  <si>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</si>
  <si>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</si>
  <si>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</si>
  <si>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</si>
  <si>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</si>
  <si>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</si>
  <si>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</si>
  <si>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</si>
  <si>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</si>
  <si>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</si>
  <si>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</si>
  <si>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</si>
  <si>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</si>
  <si>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</si>
  <si>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</si>
  <si>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</si>
  <si>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</si>
  <si>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</si>
  <si>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</si>
  <si>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</si>
  <si>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</si>
  <si>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</si>
  <si>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</si>
  <si>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</si>
  <si>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</si>
  <si>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</si>
  <si>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</si>
  <si>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</si>
  <si>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</si>
  <si>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</si>
  <si>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</si>
  <si>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</si>
  <si>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</si>
  <si>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</si>
  <si>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</si>
  <si>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</si>
  <si>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</si>
  <si>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</si>
  <si>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</si>
  <si>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</si>
  <si>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</si>
  <si>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</si>
  <si>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</si>
  <si>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</si>
  <si>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</si>
  <si>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</si>
  <si>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</si>
  <si>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</si>
  <si>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</si>
  <si>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</si>
  <si>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</si>
  <si>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</si>
  <si>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</si>
  <si>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</si>
  <si>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</si>
  <si>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</si>
  <si>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</si>
  <si>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</si>
  <si>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</si>
  <si>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</si>
  <si>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</si>
  <si>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</si>
  <si>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</si>
  <si>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</si>
  <si>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</si>
  <si>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</si>
  <si>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</si>
  <si>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</si>
  <si>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</si>
  <si>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</si>
  <si>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</si>
  <si>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</si>
  <si>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</si>
  <si>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</si>
  <si>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</si>
  <si>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</si>
  <si>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</si>
  <si>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</si>
  <si>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</si>
  <si>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</si>
  <si>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</si>
  <si>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</si>
  <si>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</si>
  <si>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</si>
  <si>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</si>
  <si>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</si>
  <si>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</si>
  <si>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</si>
  <si>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</si>
  <si>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</si>
  <si>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</si>
  <si>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</si>
  <si>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</si>
  <si>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</si>
  <si>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</si>
  <si>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</si>
  <si>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</si>
  <si>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</si>
  <si>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</si>
  <si>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</si>
  <si>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</si>
  <si>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</si>
  <si>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</si>
  <si>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</si>
  <si>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</si>
  <si>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</si>
  <si>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</si>
  <si>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</si>
  <si>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</si>
  <si>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</si>
  <si>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</si>
  <si>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</si>
  <si>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</si>
  <si>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</si>
  <si>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</si>
  <si>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</si>
  <si>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</si>
  <si>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</si>
  <si>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</si>
  <si>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</si>
  <si>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</si>
  <si>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</si>
  <si>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</si>
  <si>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</si>
  <si>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</si>
  <si>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</si>
  <si>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</si>
  <si>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</si>
  <si>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</si>
  <si>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</si>
  <si>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</si>
  <si>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</si>
  <si>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</si>
  <si>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</si>
  <si>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</si>
  <si>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</si>
  <si>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</si>
  <si>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</si>
  <si>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</si>
  <si>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</si>
  <si>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</si>
  <si>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</si>
  <si>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</si>
  <si>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</si>
  <si>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</si>
  <si>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</si>
  <si>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</si>
  <si>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</si>
  <si>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</si>
  <si>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</si>
  <si>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</si>
  <si>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</si>
  <si>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</si>
  <si>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</si>
  <si>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</si>
  <si>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</si>
  <si>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</si>
  <si>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</si>
  <si>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</si>
  <si>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</si>
  <si>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</si>
  <si>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</si>
  <si>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</si>
  <si>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</si>
  <si>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</si>
  <si>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</si>
  <si>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</si>
  <si>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</si>
  <si>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</si>
  <si>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</si>
  <si>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</si>
  <si>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</si>
  <si>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</si>
  <si>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</si>
  <si>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</si>
  <si>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</si>
  <si>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</si>
  <si>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</si>
  <si>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</si>
  <si>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</si>
  <si>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</si>
  <si>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</si>
  <si>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</si>
  <si>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</si>
  <si>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</si>
  <si>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</si>
  <si>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</si>
  <si>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</si>
  <si>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</si>
  <si>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</si>
  <si>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</si>
  <si>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</si>
  <si>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</si>
  <si>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</si>
  <si>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</si>
  <si>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</si>
  <si>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</si>
  <si>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</si>
  <si>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</si>
  <si>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</si>
  <si>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</si>
  <si>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</si>
  <si>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</si>
  <si>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</si>
  <si>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</si>
  <si>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</si>
  <si>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</si>
  <si>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</si>
  <si>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</si>
  <si>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</si>
  <si>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</si>
  <si>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</si>
  <si>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</si>
  <si>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</si>
  <si>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</si>
  <si>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</si>
  <si>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</si>
  <si>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</si>
  <si>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</si>
  <si>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</si>
  <si>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</si>
  <si>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</si>
  <si>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</si>
  <si>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</si>
  <si>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</si>
  <si>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</si>
  <si>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</si>
  <si>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</si>
  <si>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</si>
  <si>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</si>
  <si>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</si>
  <si>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</si>
  <si>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</si>
  <si>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</si>
  <si>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</si>
  <si>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</si>
  <si>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</si>
  <si>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</si>
  <si>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</si>
  <si>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</si>
  <si>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</si>
  <si>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</si>
  <si>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</si>
  <si>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</si>
  <si>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</si>
  <si>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</si>
  <si>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</si>
  <si>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</si>
  <si>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</si>
  <si>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</si>
  <si>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</si>
  <si>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</si>
  <si>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</si>
  <si>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</si>
  <si>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</si>
  <si>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</si>
  <si>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</si>
  <si>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</si>
  <si>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</si>
  <si>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</si>
  <si>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</si>
  <si>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</si>
  <si>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</si>
  <si>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</si>
  <si>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</si>
  <si>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</si>
  <si>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</si>
  <si>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</si>
  <si>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</si>
  <si>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</si>
  <si>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</si>
  <si>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</si>
  <si>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</si>
  <si>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</si>
  <si>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</si>
  <si>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</si>
  <si>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</si>
  <si>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</si>
  <si>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</si>
  <si>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</si>
  <si>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</si>
  <si>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</si>
  <si>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</si>
  <si>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</si>
  <si>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</si>
  <si>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</si>
  <si>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</si>
  <si>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</si>
  <si>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</si>
  <si>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</si>
  <si>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</si>
  <si>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</si>
  <si>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</si>
  <si>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</si>
  <si>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</si>
  <si>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</si>
  <si>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</si>
  <si>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</si>
  <si>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</si>
  <si>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</si>
  <si>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</si>
  <si>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</si>
  <si>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</si>
  <si>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</si>
  <si>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</si>
  <si>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</si>
  <si>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</si>
  <si>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</si>
  <si>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</si>
  <si>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</si>
  <si>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</si>
  <si>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</si>
  <si>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</si>
  <si>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</si>
  <si>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</si>
  <si>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</si>
  <si>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</si>
  <si>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</si>
  <si>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</si>
  <si>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</si>
  <si>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</si>
  <si>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</si>
  <si>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</si>
  <si>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</si>
  <si>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</si>
  <si>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</si>
  <si>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</si>
  <si>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</si>
  <si>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</si>
  <si>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</si>
  <si>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</si>
  <si>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</si>
  <si>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</si>
  <si>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</si>
  <si>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</si>
  <si>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</si>
  <si>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</si>
  <si>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</si>
  <si>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</si>
  <si>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</si>
  <si>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</si>
  <si>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</si>
  <si>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</si>
  <si>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</si>
  <si>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</si>
  <si>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</si>
  <si>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</si>
  <si>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</si>
  <si>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</si>
  <si>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</si>
  <si>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</si>
  <si>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</si>
  <si>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</si>
  <si>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</si>
  <si>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</si>
  <si>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</si>
  <si>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</si>
  <si>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</si>
  <si>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</si>
  <si>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</si>
  <si>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</si>
  <si>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</si>
  <si>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</si>
  <si>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</si>
  <si>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</si>
  <si>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</si>
  <si>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</si>
  <si>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</si>
  <si>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</si>
  <si>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</si>
  <si>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</si>
  <si>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</si>
  <si>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</si>
  <si>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</si>
  <si>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</si>
  <si>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</si>
  <si>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</si>
  <si>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</si>
  <si>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</si>
  <si>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</si>
  <si>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</si>
  <si>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</si>
  <si>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</si>
  <si>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</si>
  <si>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</si>
  <si>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</si>
  <si>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</si>
  <si>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</si>
  <si>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</si>
  <si>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</si>
  <si>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</si>
  <si>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</si>
  <si>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</si>
  <si>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</si>
  <si>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</si>
  <si>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</si>
  <si>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</si>
  <si>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</si>
  <si>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</si>
  <si>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</si>
  <si>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</si>
  <si>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</si>
  <si>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</si>
  <si>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</si>
  <si>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</si>
  <si>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</si>
  <si>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</si>
  <si>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</si>
  <si>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</si>
  <si>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</si>
  <si>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</si>
  <si>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</si>
  <si>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</si>
  <si>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</si>
  <si>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</si>
  <si>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</si>
  <si>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</si>
  <si>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</si>
  <si>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</si>
  <si>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</si>
  <si>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</si>
  <si>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</si>
  <si>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</si>
  <si>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</si>
  <si>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</si>
  <si>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</si>
  <si>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</si>
  <si>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</si>
  <si>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</si>
  <si>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</si>
  <si>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</si>
  <si>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</si>
  <si>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</si>
  <si>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</si>
  <si>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</si>
  <si>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</si>
  <si>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</si>
  <si>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</si>
  <si>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</si>
  <si>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</si>
  <si>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</si>
  <si>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</si>
  <si>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</si>
  <si>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</si>
  <si>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</si>
  <si>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</si>
  <si>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</si>
  <si>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</si>
  <si>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</si>
  <si>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</si>
  <si>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</si>
  <si>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</si>
  <si>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</si>
  <si>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</si>
  <si>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</si>
  <si>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</si>
  <si>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</si>
  <si>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</si>
  <si>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</si>
  <si>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</si>
  <si>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</si>
  <si>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</si>
  <si>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</si>
  <si>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</si>
  <si>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</si>
  <si>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</si>
  <si>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</si>
  <si>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</si>
  <si>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</si>
  <si>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</si>
  <si>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</si>
  <si>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</si>
  <si>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</si>
  <si>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</si>
  <si>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</si>
  <si>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</si>
  <si>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</si>
  <si>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</si>
  <si>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</si>
  <si>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</si>
  <si>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</si>
  <si>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</si>
  <si>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</si>
  <si>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</si>
  <si>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</si>
  <si>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</si>
  <si>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</si>
  <si>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</si>
  <si>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</si>
  <si>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</si>
  <si>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</si>
  <si>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</si>
  <si>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</si>
  <si>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</si>
  <si>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</si>
  <si>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</si>
  <si>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</si>
  <si>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</si>
  <si>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</si>
  <si>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</si>
  <si>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</si>
  <si>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</si>
  <si>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</si>
  <si>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</si>
  <si>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</si>
  <si>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</si>
  <si>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</si>
  <si>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</si>
  <si>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</si>
  <si>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</si>
  <si>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</si>
  <si>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</si>
  <si>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</si>
  <si>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</si>
  <si>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</si>
  <si>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</si>
  <si>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</si>
  <si>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</si>
  <si>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</si>
  <si>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</si>
  <si>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</si>
  <si>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</si>
  <si>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</si>
  <si>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</si>
  <si>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</si>
  <si>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</si>
  <si>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</si>
  <si>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</si>
  <si>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</si>
  <si>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</si>
  <si>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</si>
  <si>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</si>
  <si>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</si>
  <si>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</si>
  <si>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</si>
  <si>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</si>
  <si>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</si>
  <si>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</si>
  <si>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</si>
  <si>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</si>
  <si>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</si>
  <si>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</si>
  <si>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</si>
  <si>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</si>
  <si>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</si>
  <si>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</si>
  <si>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</si>
  <si>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</si>
  <si>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</si>
  <si>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</si>
  <si>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</si>
  <si>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</si>
  <si>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</si>
  <si>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</si>
  <si>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</si>
  <si>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</si>
  <si>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</si>
  <si>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</si>
  <si>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</si>
  <si>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</si>
  <si>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</si>
  <si>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</si>
  <si>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</si>
  <si>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</si>
  <si>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</si>
  <si>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</si>
  <si>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</si>
  <si>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</si>
  <si>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</si>
  <si>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</si>
  <si>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</si>
  <si>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</si>
  <si>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</si>
  <si>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</si>
  <si>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</si>
  <si>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</si>
  <si>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</si>
  <si>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</si>
  <si>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</si>
  <si>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</si>
  <si>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</si>
  <si>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</si>
  <si>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</si>
  <si>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</si>
  <si>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</si>
  <si>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</si>
  <si>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</si>
  <si>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</si>
  <si>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</si>
  <si>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</si>
  <si>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</si>
  <si>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</si>
  <si>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</si>
  <si>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</si>
  <si>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</si>
  <si>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</si>
  <si>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</si>
  <si>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</si>
  <si>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</si>
  <si>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</si>
  <si>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</si>
  <si>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</si>
  <si>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</si>
  <si>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</si>
  <si>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</si>
  <si>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</si>
  <si>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</si>
  <si>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</si>
  <si>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</si>
  <si>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</si>
  <si>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</si>
  <si>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</si>
  <si>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</si>
  <si>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</si>
  <si>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</si>
  <si>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</si>
  <si>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</si>
  <si>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</si>
  <si>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</si>
  <si>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</si>
  <si>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</si>
  <si>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</si>
  <si>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</si>
  <si>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</si>
  <si>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</si>
  <si>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</si>
  <si>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</si>
  <si>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</si>
  <si>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</si>
  <si>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</si>
  <si>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</si>
  <si>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</si>
  <si>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</si>
  <si>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</si>
  <si>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</si>
  <si>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</si>
  <si>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</si>
  <si>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</si>
  <si>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</si>
  <si>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</si>
  <si>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</si>
  <si>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</si>
  <si>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</si>
  <si>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</si>
  <si>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</si>
  <si>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</si>
  <si>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</si>
  <si>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</si>
  <si>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</si>
  <si>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</si>
  <si>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</si>
  <si>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</si>
  <si>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</si>
  <si>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</si>
  <si>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</si>
  <si>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</si>
  <si>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</si>
  <si>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</si>
  <si>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</si>
  <si>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</si>
  <si>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</si>
  <si>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</si>
  <si>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</si>
  <si>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</si>
  <si>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</si>
  <si>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</si>
  <si>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</si>
  <si>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</si>
  <si>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</si>
  <si>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</si>
  <si>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</si>
  <si>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</si>
  <si>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</si>
  <si>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</si>
  <si>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</si>
  <si>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</si>
  <si>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</si>
  <si>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</si>
  <si>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</si>
  <si>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</si>
  <si>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</si>
  <si>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</si>
  <si>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</si>
  <si>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</si>
  <si>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</si>
  <si>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</si>
  <si>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</si>
  <si>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</si>
  <si>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</si>
  <si>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</si>
  <si>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</si>
  <si>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</si>
  <si>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</si>
  <si>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</si>
  <si>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</si>
  <si>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</si>
  <si>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</si>
  <si>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</si>
  <si>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</si>
  <si>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</si>
  <si>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</si>
  <si>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</si>
  <si>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</si>
  <si>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</si>
  <si>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</si>
  <si>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</si>
  <si>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</si>
  <si>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</si>
  <si>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</si>
  <si>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</si>
  <si>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</si>
  <si>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</si>
  <si>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</si>
  <si>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</si>
  <si>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</si>
  <si>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</si>
  <si>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</si>
  <si>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</si>
  <si>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</si>
  <si>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</si>
  <si>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</si>
  <si>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</si>
  <si>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</si>
  <si>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</si>
  <si>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</si>
  <si>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</si>
  <si>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</si>
  <si>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</si>
  <si>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</si>
  <si>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</si>
  <si>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</si>
  <si>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</si>
  <si>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</si>
  <si>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</si>
  <si>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</si>
  <si>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</si>
  <si>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</si>
  <si>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</si>
  <si>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</si>
  <si>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</si>
  <si>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</si>
  <si>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</si>
  <si>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</si>
  <si>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</si>
  <si>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</si>
  <si>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</si>
  <si>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</si>
  <si>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</si>
  <si>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</si>
  <si>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</si>
  <si>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</si>
  <si>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</si>
  <si>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</si>
  <si>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</si>
  <si>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</si>
  <si>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</si>
  <si>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</si>
  <si>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</si>
  <si>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</si>
  <si>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</si>
  <si>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</si>
  <si>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</si>
  <si>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</si>
  <si>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</si>
  <si>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</si>
  <si>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</si>
  <si>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</si>
  <si>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</si>
  <si>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</si>
  <si>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</si>
  <si>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</si>
  <si>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</si>
  <si>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</si>
  <si>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</si>
  <si>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</si>
  <si>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</si>
  <si>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</si>
  <si>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</si>
  <si>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</si>
  <si>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</si>
  <si>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</si>
  <si>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</si>
  <si>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</si>
  <si>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</si>
  <si>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</si>
  <si>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</si>
  <si>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</si>
  <si>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</si>
  <si>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</si>
  <si>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</si>
  <si>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</si>
  <si>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</si>
  <si>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</si>
  <si>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</si>
  <si>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</si>
  <si>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</si>
  <si>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</si>
  <si>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</si>
  <si>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</si>
  <si>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</si>
  <si>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</si>
  <si>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</si>
  <si>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</si>
  <si>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</si>
  <si>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</si>
  <si>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</si>
  <si>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</si>
  <si>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</si>
  <si>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</si>
  <si>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</si>
  <si>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</si>
  <si>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</si>
  <si>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</si>
  <si>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</si>
  <si>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</si>
  <si>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</si>
  <si>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</si>
  <si>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</si>
  <si>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</si>
  <si>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</si>
  <si>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</si>
  <si>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</si>
  <si>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</si>
  <si>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</si>
  <si>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</si>
  <si>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</si>
  <si>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</si>
  <si>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</si>
  <si>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</si>
  <si>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</si>
  <si>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</si>
  <si>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</si>
  <si>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</si>
  <si>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</si>
  <si>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</si>
  <si>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</si>
  <si>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</si>
  <si>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</si>
  <si>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</si>
  <si>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</si>
  <si>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</si>
  <si>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</si>
  <si>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</si>
  <si>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</si>
  <si>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</si>
  <si>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</si>
  <si>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</si>
  <si>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</si>
  <si>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</si>
  <si>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</si>
  <si>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</si>
  <si>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</si>
  <si>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</si>
  <si>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</si>
  <si>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</si>
  <si>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</si>
  <si>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</si>
  <si>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</si>
  <si>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</si>
  <si>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</si>
  <si>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</si>
  <si>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</si>
  <si>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</si>
  <si>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</si>
  <si>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</si>
  <si>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</si>
  <si>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</si>
  <si>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</si>
  <si>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</si>
  <si>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</si>
  <si>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</si>
  <si>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</si>
  <si>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</si>
  <si>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</si>
  <si>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</si>
  <si>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</si>
  <si>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</si>
  <si>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</si>
  <si>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</si>
  <si>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</si>
  <si>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</si>
  <si>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</si>
  <si>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</si>
  <si>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</si>
  <si>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</si>
  <si>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</si>
  <si>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</si>
  <si>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</si>
  <si>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</si>
  <si>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</si>
  <si>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</si>
  <si>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</si>
  <si>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</si>
  <si>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</si>
  <si>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</si>
  <si>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</si>
  <si>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</si>
  <si>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</si>
  <si>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</si>
  <si>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</si>
  <si>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</si>
  <si>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</si>
  <si>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</si>
  <si>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</si>
  <si>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</si>
  <si>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</si>
  <si>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</si>
  <si>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</si>
  <si>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</si>
  <si>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</si>
  <si>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</si>
  <si>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</si>
  <si>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</si>
  <si>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</si>
  <si>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</si>
  <si>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</si>
  <si>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</si>
  <si>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</si>
  <si>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</si>
  <si>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</si>
  <si>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</si>
  <si>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</si>
  <si>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</si>
  <si>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</si>
  <si>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</si>
  <si>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</si>
  <si>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</si>
  <si>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</si>
  <si>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</si>
  <si>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</si>
  <si>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</si>
  <si>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</si>
  <si>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</si>
  <si>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</si>
  <si>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</si>
  <si>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</si>
  <si>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</si>
  <si>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</si>
  <si>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</si>
  <si>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</si>
  <si>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</si>
  <si>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</si>
  <si>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</si>
  <si>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</si>
  <si>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</si>
  <si>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</si>
  <si>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</si>
  <si>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</si>
  <si>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</si>
  <si>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</si>
  <si>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</si>
  <si>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</si>
  <si>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</si>
  <si>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</si>
  <si>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</si>
  <si>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</si>
  <si>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</si>
  <si>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</si>
  <si>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</si>
  <si>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</si>
  <si>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</si>
  <si>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</si>
  <si>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</si>
  <si>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</si>
  <si>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</si>
  <si>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</si>
  <si>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</si>
  <si>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</si>
  <si>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</si>
  <si>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</si>
  <si>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</si>
  <si>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</si>
  <si>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</si>
  <si>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</si>
  <si>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</si>
  <si>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</si>
  <si>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</si>
  <si>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</si>
  <si>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</si>
  <si>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</si>
  <si>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</si>
  <si>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</si>
  <si>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</si>
  <si>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</si>
  <si>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</si>
  <si>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</si>
  <si>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</si>
  <si>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</si>
  <si>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</si>
  <si>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</si>
  <si>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</si>
  <si>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</si>
  <si>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</si>
  <si>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</si>
  <si>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</si>
  <si>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</si>
  <si>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</si>
  <si>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</si>
  <si>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</si>
  <si>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</si>
  <si>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</si>
  <si>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</si>
  <si>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</si>
  <si>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</si>
  <si>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</si>
  <si>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</si>
  <si>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</si>
  <si>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</si>
  <si>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</si>
  <si>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</si>
  <si>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</si>
  <si>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</si>
  <si>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</si>
  <si>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</si>
  <si>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</si>
  <si>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</si>
  <si>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</si>
  <si>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</si>
  <si>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</si>
  <si>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</si>
  <si>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</si>
  <si>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</si>
  <si>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</si>
  <si>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</si>
  <si>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</si>
  <si>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</si>
  <si>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</si>
  <si>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</si>
  <si>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</si>
  <si>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</si>
  <si>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</si>
  <si>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</si>
  <si>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</si>
  <si>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</si>
  <si>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</si>
  <si>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</si>
  <si>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</si>
  <si>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</si>
  <si>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</si>
  <si>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</si>
  <si>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</si>
  <si>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</si>
  <si>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</si>
  <si>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</si>
  <si>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</si>
  <si>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</si>
  <si>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</si>
  <si>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</si>
  <si>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</si>
  <si>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</si>
  <si>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</si>
  <si>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</si>
  <si>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</si>
  <si>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</si>
  <si>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</si>
  <si>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</si>
  <si>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</si>
  <si>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</si>
  <si>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</si>
  <si>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</si>
  <si>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</si>
  <si>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</si>
  <si>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</si>
  <si>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</si>
  <si>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</si>
  <si>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</si>
  <si>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</si>
  <si>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</si>
  <si>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</si>
  <si>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</si>
  <si>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</si>
  <si>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</si>
  <si>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</si>
  <si>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</si>
  <si>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</si>
  <si>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</si>
  <si>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</si>
  <si>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</si>
  <si>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</si>
  <si>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</si>
  <si>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</si>
  <si>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</si>
  <si>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</si>
  <si>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</si>
  <si>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</si>
  <si>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</si>
  <si>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</si>
  <si>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</si>
  <si>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</si>
  <si>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</si>
  <si>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</si>
  <si>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</si>
  <si>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</si>
  <si>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</si>
  <si>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</si>
  <si>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</si>
  <si>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</si>
  <si>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</si>
  <si>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</si>
  <si>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</si>
  <si>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</si>
  <si>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</si>
  <si>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</si>
  <si>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</si>
  <si>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</si>
  <si>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</si>
  <si>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</si>
  <si>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</si>
  <si>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</si>
  <si>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</si>
  <si>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</si>
  <si>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</si>
  <si>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</si>
  <si>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</si>
  <si>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</si>
  <si>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</si>
  <si>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</si>
  <si>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</si>
  <si>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</si>
  <si>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</si>
  <si>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</si>
  <si>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</si>
  <si>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</si>
  <si>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</si>
  <si>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</si>
  <si>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</si>
  <si>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</si>
  <si>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</si>
  <si>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</si>
  <si>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</si>
  <si>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</si>
  <si>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</si>
  <si>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</si>
  <si>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</si>
  <si>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</si>
  <si>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</si>
  <si>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</si>
  <si>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</si>
  <si>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</si>
  <si>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</si>
  <si>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</si>
  <si>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</si>
  <si>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</si>
  <si>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</si>
  <si>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</si>
  <si>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</si>
  <si>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</si>
  <si>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</si>
  <si>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</si>
  <si>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</si>
  <si>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</si>
  <si>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</si>
  <si>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</si>
  <si>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</si>
  <si>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</si>
  <si>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</si>
  <si>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</si>
  <si>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</si>
  <si>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</si>
  <si>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</si>
  <si>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</si>
  <si>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</si>
  <si>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</si>
  <si>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</si>
  <si>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</si>
  <si>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</si>
  <si>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</si>
  <si>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</si>
  <si>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</si>
  <si>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</si>
  <si>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</si>
  <si>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</si>
  <si>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</si>
  <si>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</si>
  <si>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</si>
  <si>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</si>
  <si>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</si>
  <si>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</si>
  <si>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</si>
  <si>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</si>
  <si>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</si>
  <si>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</si>
  <si>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</si>
  <si>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</si>
  <si>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</si>
  <si>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</si>
  <si>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</si>
  <si>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</si>
  <si>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</si>
  <si>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</si>
  <si>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</si>
  <si>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</si>
  <si>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</si>
  <si>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</si>
  <si>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</si>
  <si>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</si>
  <si>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</si>
  <si>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</si>
  <si>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</si>
  <si>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</si>
  <si>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</si>
  <si>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</si>
  <si>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</si>
  <si>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</si>
  <si>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</si>
  <si>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</si>
  <si>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</si>
  <si>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</si>
  <si>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</si>
  <si>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</si>
  <si>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</si>
  <si>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</si>
  <si>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</si>
  <si>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</si>
  <si>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</si>
  <si>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</si>
  <si>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</si>
  <si>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</si>
  <si>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</si>
  <si>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</si>
  <si>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</si>
  <si>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</si>
  <si>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</si>
  <si>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</si>
  <si>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</si>
  <si>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</si>
  <si>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</si>
  <si>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</si>
  <si>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</si>
  <si>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</si>
  <si>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</si>
  <si>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</si>
  <si>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</si>
  <si>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</si>
  <si>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</si>
  <si>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</si>
  <si>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</si>
  <si>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</si>
  <si>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</si>
  <si>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</si>
  <si>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</si>
  <si>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</si>
  <si>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</si>
  <si>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</si>
  <si>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</si>
  <si>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</si>
  <si>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</si>
  <si>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</si>
  <si>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</si>
  <si>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</si>
  <si>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</si>
  <si>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</si>
  <si>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</si>
  <si>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</si>
  <si>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</si>
  <si>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</si>
  <si>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</si>
  <si>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</si>
  <si>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</si>
  <si>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</si>
  <si>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</si>
  <si>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</si>
  <si>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</si>
  <si>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</si>
  <si>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</si>
  <si>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</si>
  <si>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</si>
  <si>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</si>
  <si>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</si>
  <si>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</si>
  <si>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</si>
  <si>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</si>
  <si>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</si>
  <si>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</si>
  <si>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</si>
  <si>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</si>
  <si>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</si>
  <si>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</si>
  <si>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</si>
  <si>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</si>
  <si>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</si>
  <si>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</si>
  <si>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</si>
  <si>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</si>
  <si>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</si>
  <si>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</si>
  <si>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</si>
  <si>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</si>
  <si>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</si>
  <si>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</si>
  <si>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</si>
  <si>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</si>
  <si>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</si>
  <si>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</si>
  <si>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</si>
  <si>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</si>
  <si>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</si>
  <si>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</si>
  <si>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</si>
  <si>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</si>
  <si>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</si>
  <si>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</si>
  <si>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</si>
  <si>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</si>
  <si>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</si>
  <si>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</si>
  <si>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</si>
  <si>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</si>
  <si>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</si>
  <si>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</si>
  <si>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</si>
  <si>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</si>
  <si>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</si>
  <si>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</si>
  <si>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</si>
  <si>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</si>
  <si>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</si>
  <si>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</si>
  <si>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</si>
  <si>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</si>
  <si>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</si>
  <si>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</si>
  <si>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</si>
  <si>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</si>
  <si>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</si>
  <si>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</si>
  <si>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</si>
  <si>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</si>
  <si>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</si>
  <si>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</si>
  <si>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</si>
  <si>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</si>
  <si>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</si>
  <si>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</si>
  <si>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</si>
  <si>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</si>
  <si>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</si>
  <si>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</si>
  <si>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</si>
  <si>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</si>
  <si>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</si>
  <si>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</si>
  <si>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</si>
  <si>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</si>
  <si>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</si>
  <si>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</si>
  <si>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</si>
  <si>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</si>
  <si>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</si>
  <si>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</si>
  <si>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</si>
  <si>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</si>
  <si>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</si>
  <si>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</si>
  <si>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</si>
  <si>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</si>
  <si>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</si>
  <si>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</si>
  <si>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</si>
  <si>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</si>
  <si>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</si>
  <si>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</si>
  <si>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</si>
  <si>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</si>
  <si>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</si>
  <si>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</si>
  <si>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</si>
  <si>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</si>
  <si>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</si>
  <si>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</si>
  <si>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</si>
  <si>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</si>
  <si>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</si>
  <si>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</si>
  <si>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</si>
  <si>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</si>
  <si>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</si>
  <si>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</si>
  <si>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</si>
  <si>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</si>
  <si>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</si>
  <si>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</si>
  <si>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</si>
  <si>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</si>
  <si>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</si>
  <si>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</si>
  <si>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</si>
  <si>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</si>
  <si>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</si>
  <si>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</si>
  <si>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</si>
  <si>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</si>
  <si>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</si>
  <si>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</si>
  <si>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</si>
  <si>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</si>
  <si>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</si>
  <si>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</si>
  <si>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</si>
  <si>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</si>
  <si>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</si>
  <si>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</si>
  <si>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</si>
  <si>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</si>
  <si>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</si>
  <si>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</si>
  <si>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</si>
  <si>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</si>
  <si>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</si>
  <si>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</si>
  <si>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</si>
  <si>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</si>
  <si>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</si>
  <si>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</si>
  <si>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</si>
  <si>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</si>
  <si>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</si>
  <si>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</si>
  <si>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</si>
  <si>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</si>
  <si>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</si>
  <si>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</si>
  <si>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</si>
  <si>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</si>
  <si>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</si>
  <si>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</si>
  <si>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</si>
  <si>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</si>
  <si>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</si>
  <si>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</si>
  <si>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</si>
  <si>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</si>
  <si>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</si>
  <si>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</si>
  <si>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</si>
  <si>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</si>
  <si>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</si>
  <si>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</si>
  <si>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</si>
  <si>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</si>
  <si>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</si>
  <si>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</si>
  <si>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</si>
  <si>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</si>
  <si>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</si>
  <si>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</si>
  <si>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</si>
  <si>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</si>
  <si>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</si>
  <si>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</si>
  <si>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</si>
  <si>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</si>
  <si>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</si>
  <si>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</si>
  <si>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</si>
  <si>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</si>
  <si>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</si>
  <si>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</si>
  <si>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</si>
  <si>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</si>
  <si>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</si>
  <si>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</si>
  <si>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</si>
  <si>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</si>
  <si>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</si>
  <si>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</si>
  <si>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</si>
  <si>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</si>
  <si>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</si>
  <si>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</si>
  <si>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</si>
  <si>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</si>
  <si>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</si>
  <si>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</si>
  <si>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</si>
  <si>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</si>
  <si>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</si>
  <si>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</si>
  <si>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</si>
  <si>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</si>
  <si>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</si>
  <si>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</si>
  <si>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</si>
  <si>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</si>
  <si>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</si>
  <si>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</si>
  <si>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</si>
  <si>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</si>
  <si>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</si>
  <si>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</si>
  <si>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</si>
  <si>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</si>
  <si>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</si>
  <si>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</si>
  <si>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</si>
  <si>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</si>
  <si>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</si>
  <si>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</si>
  <si>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</si>
  <si>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</si>
  <si>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</si>
  <si>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</si>
  <si>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</si>
  <si>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</si>
  <si>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</si>
  <si>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</si>
  <si>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</si>
  <si>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</si>
  <si>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</si>
  <si>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</si>
  <si>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</si>
  <si>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</si>
  <si>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</si>
  <si>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</si>
  <si>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</si>
  <si>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</si>
  <si>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</si>
  <si>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</si>
  <si>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</si>
  <si>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</si>
  <si>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</si>
  <si>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</si>
  <si>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</si>
  <si>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</si>
  <si>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</si>
  <si>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</si>
  <si>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</si>
  <si>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</si>
  <si>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</si>
  <si>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</si>
  <si>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</si>
  <si>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</si>
  <si>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</si>
  <si>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</si>
  <si>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</si>
  <si>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</si>
  <si>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</si>
  <si>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</si>
  <si>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</si>
  <si>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</si>
  <si>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</si>
  <si>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</si>
  <si>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</si>
  <si>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</si>
  <si>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</si>
  <si>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</si>
  <si>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</si>
  <si>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</si>
  <si>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</si>
  <si>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</si>
  <si>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</si>
  <si>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</si>
  <si>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</si>
  <si>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</si>
  <si>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</si>
  <si>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</si>
  <si>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</si>
  <si>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</si>
  <si>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</si>
  <si>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</si>
  <si>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</si>
  <si>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</si>
  <si>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</si>
  <si>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</si>
  <si>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</si>
  <si>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</si>
  <si>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</si>
  <si>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</si>
  <si>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</si>
  <si>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</si>
  <si>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</si>
  <si>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</si>
  <si>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</si>
  <si>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</si>
  <si>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</si>
  <si>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</si>
  <si>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</si>
  <si>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</si>
  <si>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</si>
  <si>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</si>
  <si>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</si>
  <si>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</si>
  <si>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</si>
  <si>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</si>
  <si>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</si>
  <si>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</si>
  <si>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</si>
  <si>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</si>
  <si>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</si>
  <si>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</si>
  <si>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</si>
  <si>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</si>
  <si>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</si>
  <si>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</si>
  <si>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</si>
  <si>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</si>
  <si>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</si>
  <si>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</si>
  <si>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</si>
  <si>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</si>
  <si>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</si>
  <si>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</si>
  <si>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</si>
  <si>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</si>
  <si>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</si>
  <si>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</si>
  <si>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</si>
  <si>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</si>
  <si>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</si>
  <si>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</si>
  <si>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</si>
  <si>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</si>
  <si>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</si>
  <si>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</si>
  <si>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</si>
  <si>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</si>
  <si>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</si>
  <si>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</si>
  <si>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</si>
  <si>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</si>
  <si>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</si>
  <si>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</si>
  <si>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</si>
  <si>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</si>
  <si>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</si>
  <si>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</si>
  <si>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</si>
  <si>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</si>
  <si>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</si>
  <si>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</si>
  <si>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</si>
  <si>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</si>
  <si>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</si>
  <si>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</si>
  <si>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</si>
  <si>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</si>
  <si>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</si>
  <si>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</si>
  <si>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</si>
  <si>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</si>
  <si>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</si>
  <si>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</si>
  <si>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</si>
  <si>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</si>
  <si>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</si>
  <si>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</si>
  <si>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</si>
  <si>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</si>
  <si>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</si>
  <si>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</si>
  <si>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</si>
  <si>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</si>
  <si>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</si>
  <si>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</si>
  <si>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</si>
  <si>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</si>
  <si>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</si>
  <si>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</si>
  <si>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</si>
  <si>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</si>
  <si>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</si>
  <si>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</si>
  <si>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</si>
  <si>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</si>
  <si>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</si>
  <si>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</si>
  <si>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</si>
  <si>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</si>
  <si>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</si>
  <si>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</si>
  <si>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</si>
  <si>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</si>
  <si>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</si>
  <si>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</si>
  <si>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</si>
  <si>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</si>
  <si>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</si>
  <si>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</si>
  <si>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</si>
  <si>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</si>
  <si>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</si>
  <si>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</si>
  <si>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</si>
  <si>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</si>
  <si>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</si>
  <si>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</si>
  <si>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</si>
  <si>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</si>
  <si>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</si>
  <si>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</si>
  <si>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</si>
  <si>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</si>
  <si>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</si>
  <si>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</si>
  <si>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</si>
  <si>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</si>
  <si>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</si>
  <si>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</si>
  <si>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</si>
  <si>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</si>
  <si>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</si>
  <si>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</si>
  <si>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</si>
  <si>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</si>
  <si>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</si>
  <si>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</si>
  <si>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</si>
  <si>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</si>
  <si>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</si>
  <si>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</si>
  <si>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</si>
  <si>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</si>
  <si>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</si>
  <si>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</si>
  <si>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</si>
  <si>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</si>
  <si>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</si>
  <si>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</si>
  <si>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</si>
  <si>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</si>
  <si>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</si>
  <si>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</si>
  <si>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</si>
  <si>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</si>
  <si>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</si>
  <si>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</si>
  <si>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</si>
  <si>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</si>
  <si>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</si>
  <si>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</si>
  <si>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</si>
  <si>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</si>
  <si>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</si>
  <si>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</si>
  <si>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</si>
  <si>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</si>
  <si>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</si>
  <si>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</si>
  <si>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</si>
  <si>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</si>
  <si>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</si>
  <si>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</si>
  <si>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</si>
  <si>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</si>
  <si>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</si>
  <si>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</si>
  <si>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</si>
  <si>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</si>
  <si>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</si>
  <si>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</si>
  <si>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</si>
  <si>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</si>
  <si>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</si>
  <si>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</si>
  <si>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</si>
  <si>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</si>
  <si>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</si>
  <si>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</si>
  <si>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</si>
  <si>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</si>
  <si>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</si>
  <si>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</si>
  <si>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</si>
  <si>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</si>
  <si>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</si>
  <si>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</si>
  <si>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</si>
  <si>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</si>
  <si>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</si>
  <si>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</si>
  <si>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</si>
  <si>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</si>
  <si>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</si>
  <si>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</si>
  <si>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</si>
  <si>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</si>
  <si>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</si>
  <si>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</si>
  <si>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</si>
  <si>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</si>
  <si>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</si>
  <si>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</si>
  <si>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</si>
  <si>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</si>
  <si>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</si>
  <si>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</si>
  <si>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</si>
  <si>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</si>
  <si>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</si>
  <si>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</si>
  <si>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</si>
  <si>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</si>
  <si>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</si>
  <si>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</si>
  <si>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</si>
  <si>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</si>
  <si>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</si>
  <si>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</si>
  <si>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</si>
  <si>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</si>
  <si>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</si>
  <si>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</si>
  <si>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</si>
  <si>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</si>
  <si>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</si>
  <si>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</si>
  <si>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</si>
  <si>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</si>
  <si>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</si>
  <si>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</si>
  <si>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</si>
  <si>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</si>
  <si>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</si>
  <si>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</si>
  <si>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</si>
  <si>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</si>
  <si>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</si>
  <si>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</si>
  <si>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</si>
  <si>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</si>
  <si>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</si>
  <si>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</si>
  <si>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</si>
  <si>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</si>
  <si>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</si>
  <si>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</si>
  <si>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</si>
  <si>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</si>
  <si>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</si>
  <si>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</si>
  <si>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</si>
  <si>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</si>
  <si>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</si>
  <si>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</si>
  <si>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</si>
  <si>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</si>
  <si>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</si>
  <si>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</si>
  <si>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</si>
  <si>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</si>
  <si>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</si>
  <si>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</si>
  <si>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</si>
  <si>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</si>
  <si>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</si>
  <si>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</si>
  <si>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</si>
  <si>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</si>
  <si>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</si>
  <si>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</si>
  <si>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</si>
  <si>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</si>
  <si>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</si>
  <si>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</si>
  <si>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</si>
  <si>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</si>
  <si>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</si>
  <si>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</si>
  <si>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</si>
  <si>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</si>
  <si>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</si>
  <si>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</si>
  <si>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</si>
  <si>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</si>
  <si>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</si>
  <si>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</si>
  <si>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</si>
  <si>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</si>
  <si>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</si>
  <si>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</si>
  <si>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</si>
  <si>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</si>
  <si>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</si>
  <si>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</si>
  <si>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</si>
  <si>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</si>
  <si>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</si>
  <si>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</si>
  <si>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</si>
  <si>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</si>
  <si>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</si>
  <si>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</si>
  <si>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</si>
  <si>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</si>
  <si>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</si>
  <si>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</si>
  <si>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</si>
  <si>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</si>
  <si>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</si>
  <si>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</si>
  <si>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</si>
  <si>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</si>
  <si>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</si>
  <si>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</si>
  <si>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</si>
  <si>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</si>
  <si>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</si>
  <si>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</si>
  <si>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</si>
  <si>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</si>
  <si>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</si>
  <si>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</si>
  <si>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</si>
  <si>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</si>
  <si>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</si>
  <si>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</si>
  <si>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</si>
  <si>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</si>
  <si>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</si>
  <si>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</si>
  <si>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</si>
  <si>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</si>
  <si>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</si>
  <si>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</si>
  <si>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</si>
  <si>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</si>
  <si>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</si>
  <si>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</si>
  <si>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</si>
  <si>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</si>
  <si>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</si>
  <si>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</si>
  <si>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</si>
  <si>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</si>
  <si>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</si>
  <si>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</si>
  <si>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</si>
  <si>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</si>
  <si>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</si>
  <si>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</si>
  <si>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</si>
  <si>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</si>
  <si>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</si>
  <si>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</si>
  <si>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</si>
  <si>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</si>
  <si>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</si>
  <si>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</si>
  <si>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</si>
  <si>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</si>
  <si>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</si>
  <si>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</si>
  <si>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</si>
  <si>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</si>
  <si>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</si>
  <si>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</si>
  <si>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</si>
  <si>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</si>
  <si>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</si>
  <si>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</si>
  <si>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</si>
  <si>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</si>
  <si>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</si>
  <si>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</si>
  <si>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</si>
  <si>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</si>
  <si>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</si>
  <si>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</si>
  <si>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</si>
  <si>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</si>
  <si>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</si>
  <si>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</si>
  <si>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</si>
  <si>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</si>
  <si>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</si>
  <si>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</si>
  <si>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</si>
  <si>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</si>
  <si>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</si>
  <si>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</si>
  <si>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</si>
  <si>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</si>
  <si>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</si>
  <si>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</si>
  <si>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</si>
  <si>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</si>
  <si>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</si>
  <si>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</si>
  <si>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</si>
  <si>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</si>
  <si>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</si>
  <si>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</si>
  <si>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</si>
  <si>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</si>
  <si>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</si>
  <si>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</si>
  <si>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</si>
  <si>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</si>
  <si>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</si>
  <si>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</si>
  <si>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</si>
  <si>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</si>
  <si>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</si>
  <si>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</si>
  <si>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</si>
  <si>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</si>
  <si>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</si>
  <si>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</si>
  <si>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</si>
  <si>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</si>
  <si>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</si>
  <si>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</si>
  <si>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</si>
  <si>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</si>
  <si>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</si>
  <si>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</si>
  <si>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</si>
  <si>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</si>
  <si>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</si>
  <si>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</si>
  <si>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</si>
  <si>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</si>
  <si>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</si>
  <si>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</si>
  <si>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</si>
  <si>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</si>
  <si>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</si>
  <si>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</si>
  <si>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</si>
  <si>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</si>
  <si>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</si>
  <si>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</si>
  <si>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</si>
  <si>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</si>
  <si>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</si>
  <si>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</si>
  <si>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</si>
  <si>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</si>
  <si>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</si>
  <si>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</si>
  <si>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</si>
  <si>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</si>
  <si>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</si>
  <si>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</si>
  <si>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</si>
  <si>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</si>
  <si>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</si>
  <si>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</si>
  <si>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</si>
  <si>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</si>
  <si>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</si>
  <si>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</si>
  <si>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</si>
  <si>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</si>
  <si>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</si>
  <si>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</si>
  <si>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</si>
  <si>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</si>
  <si>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</si>
  <si>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</si>
  <si>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</si>
  <si>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</si>
  <si>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</si>
  <si>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</si>
  <si>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</si>
  <si>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</si>
  <si>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</si>
  <si>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</si>
  <si>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</si>
  <si>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</si>
  <si>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</si>
  <si>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</si>
  <si>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</si>
  <si>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</si>
  <si>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</si>
  <si>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</si>
  <si>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</si>
  <si>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</si>
  <si>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</si>
  <si>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</si>
  <si>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</si>
  <si>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</si>
  <si>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</si>
  <si>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</si>
  <si>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</si>
  <si>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</si>
  <si>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</si>
  <si>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</si>
  <si>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</si>
  <si>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</si>
  <si>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</si>
  <si>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</si>
  <si>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</si>
  <si>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</si>
  <si>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</si>
  <si>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</si>
  <si>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</si>
  <si>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</si>
  <si>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</si>
  <si>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</si>
  <si>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</si>
  <si>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</si>
  <si>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</si>
  <si>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</si>
  <si>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</si>
  <si>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</si>
  <si>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</si>
  <si>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</si>
  <si>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</si>
  <si>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</si>
  <si>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</si>
  <si>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</si>
  <si>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</si>
  <si>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</si>
  <si>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</si>
  <si>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</si>
  <si>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</si>
  <si>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</si>
  <si>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</si>
  <si>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</si>
  <si>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</si>
  <si>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</si>
  <si>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</si>
  <si>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</si>
  <si>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</si>
  <si>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</si>
  <si>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</si>
  <si>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</si>
  <si>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</si>
  <si>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</si>
  <si>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</si>
  <si>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</si>
  <si>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</si>
  <si>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</si>
  <si>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</si>
  <si>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</si>
  <si>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</si>
  <si>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</si>
  <si>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</si>
  <si>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</si>
  <si>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</si>
  <si>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</si>
  <si>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</si>
  <si>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</si>
  <si>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</si>
  <si>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</si>
  <si>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</si>
  <si>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</si>
  <si>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</si>
  <si>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</si>
  <si>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</si>
  <si>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</si>
  <si>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</si>
  <si>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</si>
  <si>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</si>
  <si>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</si>
  <si>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</si>
  <si>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</si>
  <si>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</si>
  <si>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</si>
  <si>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</si>
  <si>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</si>
  <si>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</si>
  <si>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</si>
  <si>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</si>
  <si>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</si>
  <si>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</si>
  <si>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</si>
  <si>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</si>
  <si>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</si>
  <si>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</si>
  <si>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</si>
  <si>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</si>
  <si>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</si>
  <si>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</si>
  <si>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</si>
  <si>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</si>
  <si>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</si>
  <si>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</si>
  <si>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</si>
  <si>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</si>
  <si>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</si>
  <si>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</si>
  <si>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</si>
  <si>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</si>
  <si>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</si>
  <si>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</si>
  <si>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</si>
  <si>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</si>
  <si>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</si>
  <si>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</si>
  <si>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</si>
  <si>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</si>
  <si>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</si>
  <si>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</si>
  <si>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</si>
  <si>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</si>
  <si>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</si>
  <si>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</si>
  <si>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</si>
  <si>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</si>
  <si>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</si>
  <si>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</si>
  <si>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</si>
  <si>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</si>
  <si>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</si>
  <si>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</si>
  <si>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</si>
  <si>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</si>
  <si>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</si>
  <si>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</si>
  <si>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</si>
  <si>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</si>
  <si>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</si>
  <si>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</si>
  <si>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</si>
  <si>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</si>
  <si>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</si>
  <si>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</si>
  <si>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</si>
  <si>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</si>
  <si>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</si>
  <si>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</si>
  <si>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</si>
  <si>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</si>
  <si>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</si>
  <si>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</si>
  <si>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</si>
  <si>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</si>
  <si>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</si>
  <si>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</si>
  <si>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</si>
  <si>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</si>
  <si>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</si>
  <si>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</si>
  <si>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</si>
  <si>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</si>
  <si>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</si>
  <si>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</si>
  <si>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</si>
  <si>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</si>
  <si>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</si>
  <si>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</si>
  <si>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</si>
  <si>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</si>
  <si>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</si>
  <si>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</si>
  <si>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</si>
  <si>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</si>
  <si>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</si>
  <si>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</si>
  <si>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</si>
  <si>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</si>
  <si>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</si>
  <si>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</si>
  <si>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</si>
  <si>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</si>
  <si>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</si>
  <si>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</si>
  <si>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</si>
  <si>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</si>
  <si>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</si>
  <si>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</si>
  <si>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</si>
  <si>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</si>
  <si>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</si>
  <si>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</si>
  <si>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Mass Transportation Authority</t>
  </si>
  <si>
    <t>Kenneth Vavra</t>
  </si>
  <si>
    <t>CFO</t>
  </si>
  <si>
    <t>kvavra@mtaflint.org</t>
  </si>
  <si>
    <t>810-780-8847</t>
  </si>
  <si>
    <t>None</t>
  </si>
  <si>
    <t xml:space="preserve">Flint Mass Transportation Authority Other Post </t>
  </si>
  <si>
    <t>Level Dollar</t>
  </si>
  <si>
    <t>20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</si>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</sst>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0" borderId="0" xfId="0" applyFont="1" applyAlignment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opLeftCell="A38" zoomScaleNormal="100" workbookViewId="0">
      <pane xSplit="3" topLeftCell="D1" activePane="topRight" state="frozenSplit"/>
      <selection activeCell="C44" sqref="A1:C1048576"/>
      <selection pane="topRight" activeCell="C15" sqref="C15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7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20" t="s">
        <v>7480</v>
      </c>
      <c r="B2" s="220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4" t="s">
        <v>7302</v>
      </c>
      <c r="B3" s="224"/>
      <c r="C3" s="224"/>
      <c r="D3" s="224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9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7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5" t="s">
        <v>10</v>
      </c>
      <c r="C6" s="110" t="s">
        <v>1474</v>
      </c>
      <c r="D6" s="228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Authority</v>
      </c>
      <c r="D7" s="228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September</v>
      </c>
      <c r="D8" s="228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2021</v>
      </c>
      <c r="D9" s="229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30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7495</v>
      </c>
      <c r="D11" s="228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7496</v>
      </c>
      <c r="D12" s="228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7497</v>
      </c>
      <c r="D13" s="231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30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7498</v>
      </c>
      <c r="D15" s="221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2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2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2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3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42" t="s">
        <v>7260</v>
      </c>
      <c r="C21" s="242"/>
      <c r="D21" s="116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13" t="s">
        <v>7482</v>
      </c>
      <c r="C22" s="214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2" t="s">
        <v>7</v>
      </c>
      <c r="C23" s="233"/>
      <c r="D23" s="92" t="s">
        <v>7305</v>
      </c>
      <c r="E23" s="92" t="s">
        <v>7251</v>
      </c>
      <c r="F23" s="91" t="str">
        <f>IF(C15=0,"", C15)</f>
        <v>None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5" t="s">
        <v>7261</v>
      </c>
      <c r="C24" s="226"/>
      <c r="D24" s="23"/>
      <c r="E24" s="24"/>
      <c r="F24" s="181"/>
      <c r="G24" s="181"/>
      <c r="H24" s="181"/>
      <c r="I24" s="181"/>
      <c r="J24" s="182"/>
      <c r="K24" s="41"/>
      <c r="L24" s="41"/>
    </row>
    <row r="25" spans="1:19" x14ac:dyDescent="0.25">
      <c r="A25" s="77">
        <v>4</v>
      </c>
      <c r="B25" s="234" t="s">
        <v>7235</v>
      </c>
      <c r="C25" s="235"/>
      <c r="D25" s="25" t="s">
        <v>3</v>
      </c>
      <c r="E25" s="22" t="s">
        <v>7252</v>
      </c>
      <c r="F25" s="183"/>
      <c r="G25" s="183"/>
      <c r="H25" s="183"/>
      <c r="I25" s="183"/>
      <c r="J25" s="184"/>
    </row>
    <row r="26" spans="1:19" x14ac:dyDescent="0.25">
      <c r="A26" s="75">
        <v>5</v>
      </c>
      <c r="B26" s="236" t="s">
        <v>11</v>
      </c>
      <c r="C26" s="237"/>
      <c r="D26" s="21" t="s">
        <v>3</v>
      </c>
      <c r="E26" s="20" t="s">
        <v>7252</v>
      </c>
      <c r="F26" s="185"/>
      <c r="G26" s="185"/>
      <c r="H26" s="185"/>
      <c r="I26" s="185"/>
      <c r="J26" s="186"/>
    </row>
    <row r="27" spans="1:19" x14ac:dyDescent="0.25">
      <c r="A27" s="77">
        <v>6</v>
      </c>
      <c r="B27" s="234" t="s">
        <v>4</v>
      </c>
      <c r="C27" s="235"/>
      <c r="D27" s="25" t="s">
        <v>2</v>
      </c>
      <c r="E27" s="22" t="s">
        <v>7252</v>
      </c>
      <c r="F27" s="187" t="str">
        <f>IFERROR(F25/F26,"")</f>
        <v/>
      </c>
      <c r="G27" s="187" t="str">
        <f>IFERROR(G25/G26,"")</f>
        <v/>
      </c>
      <c r="H27" s="187" t="str">
        <f>IFERROR(H25/H26,"")</f>
        <v/>
      </c>
      <c r="I27" s="187" t="str">
        <f>IFERROR(I25/I26,"")</f>
        <v/>
      </c>
      <c r="J27" s="188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36" t="s">
        <v>9</v>
      </c>
      <c r="C28" s="237"/>
      <c r="D28" s="21" t="s">
        <v>3</v>
      </c>
      <c r="E28" s="20" t="s">
        <v>7252</v>
      </c>
      <c r="F28" s="185"/>
      <c r="G28" s="185"/>
      <c r="H28" s="185"/>
      <c r="I28" s="185"/>
      <c r="J28" s="189"/>
    </row>
    <row r="29" spans="1:19" x14ac:dyDescent="0.25">
      <c r="A29" s="77">
        <v>8</v>
      </c>
      <c r="B29" s="238" t="s">
        <v>1</v>
      </c>
      <c r="C29" s="239"/>
      <c r="D29" s="25" t="s">
        <v>3</v>
      </c>
      <c r="E29" s="22" t="s">
        <v>7252</v>
      </c>
      <c r="F29" s="183"/>
      <c r="G29" s="183"/>
      <c r="H29" s="183"/>
      <c r="I29" s="183"/>
      <c r="J29" s="190"/>
      <c r="K29" s="2"/>
      <c r="L29" s="2"/>
      <c r="Q29" s="16"/>
      <c r="R29" s="16"/>
      <c r="S29" s="16"/>
    </row>
    <row r="30" spans="1:19" x14ac:dyDescent="0.25">
      <c r="A30" s="75">
        <v>9</v>
      </c>
      <c r="B30" s="240" t="s">
        <v>7236</v>
      </c>
      <c r="C30" s="241"/>
      <c r="D30" s="85" t="s">
        <v>2</v>
      </c>
      <c r="E30" s="86" t="s">
        <v>7252</v>
      </c>
      <c r="F30" s="191" t="str">
        <f>IFERROR(SUM($F$28:$J$28)/F29,"")</f>
        <v/>
      </c>
      <c r="G30" s="191" t="str">
        <f>IFERROR(SUM($F$28:$J$28)/G29,"")</f>
        <v/>
      </c>
      <c r="H30" s="191" t="str">
        <f>IFERROR(SUM($F$28:$J$28)/H29,"")</f>
        <v/>
      </c>
      <c r="I30" s="191" t="str">
        <f>IFERROR(SUM($F$28:$J$28)/I29,"")</f>
        <v/>
      </c>
      <c r="J30" s="192" t="str">
        <f>IFERROR(SUM($F$28:$J$28)/J29,"")</f>
        <v/>
      </c>
    </row>
    <row r="31" spans="1:19" x14ac:dyDescent="0.25">
      <c r="A31" s="82">
        <v>10</v>
      </c>
      <c r="B31" s="225" t="s">
        <v>7264</v>
      </c>
      <c r="C31" s="226"/>
      <c r="D31" s="27"/>
      <c r="E31" s="27"/>
      <c r="F31" s="181"/>
      <c r="G31" s="181"/>
      <c r="H31" s="181"/>
      <c r="I31" s="181"/>
      <c r="J31" s="182"/>
    </row>
    <row r="32" spans="1:19" ht="31.5" x14ac:dyDescent="0.25">
      <c r="A32" s="75">
        <v>11</v>
      </c>
      <c r="B32" s="236" t="s">
        <v>7239</v>
      </c>
      <c r="C32" s="237"/>
      <c r="D32" s="85" t="s">
        <v>7478</v>
      </c>
      <c r="E32" s="28" t="s">
        <v>7292</v>
      </c>
      <c r="F32" s="193"/>
      <c r="G32" s="194"/>
      <c r="H32" s="194"/>
      <c r="I32" s="194"/>
      <c r="J32" s="195"/>
    </row>
    <row r="33" spans="1:17" ht="31.5" x14ac:dyDescent="0.25">
      <c r="A33" s="77">
        <v>12</v>
      </c>
      <c r="B33" s="234" t="s">
        <v>7309</v>
      </c>
      <c r="C33" s="235"/>
      <c r="D33" s="121" t="s">
        <v>7478</v>
      </c>
      <c r="E33" s="29" t="s">
        <v>7292</v>
      </c>
      <c r="F33" s="196"/>
      <c r="G33" s="197"/>
      <c r="H33" s="197"/>
      <c r="I33" s="197"/>
      <c r="J33" s="198"/>
    </row>
    <row r="34" spans="1:17" ht="31.5" x14ac:dyDescent="0.25">
      <c r="A34" s="75">
        <v>13</v>
      </c>
      <c r="B34" s="236" t="s">
        <v>7265</v>
      </c>
      <c r="C34" s="237"/>
      <c r="D34" s="85" t="s">
        <v>7478</v>
      </c>
      <c r="E34" s="28" t="s">
        <v>7293</v>
      </c>
      <c r="F34" s="193"/>
      <c r="G34" s="194"/>
      <c r="H34" s="194"/>
      <c r="I34" s="194"/>
      <c r="J34" s="195"/>
    </row>
    <row r="35" spans="1:17" x14ac:dyDescent="0.25">
      <c r="A35" s="82">
        <v>14</v>
      </c>
      <c r="B35" s="225" t="s">
        <v>7262</v>
      </c>
      <c r="C35" s="226"/>
      <c r="D35" s="27"/>
      <c r="E35" s="27"/>
      <c r="F35" s="181"/>
      <c r="G35" s="181"/>
      <c r="H35" s="181"/>
      <c r="I35" s="181"/>
      <c r="J35" s="182"/>
    </row>
    <row r="36" spans="1:17" ht="31.5" x14ac:dyDescent="0.25">
      <c r="A36" s="75">
        <v>15</v>
      </c>
      <c r="B36" s="236" t="s">
        <v>7310</v>
      </c>
      <c r="C36" s="237"/>
      <c r="D36" s="85" t="s">
        <v>7479</v>
      </c>
      <c r="E36" s="87" t="s">
        <v>7294</v>
      </c>
      <c r="F36" s="199"/>
      <c r="G36" s="199"/>
      <c r="H36" s="199"/>
      <c r="I36" s="199"/>
      <c r="J36" s="200"/>
    </row>
    <row r="37" spans="1:17" s="15" customFormat="1" ht="31.5" x14ac:dyDescent="0.25">
      <c r="A37" s="77">
        <v>16</v>
      </c>
      <c r="B37" s="234" t="s">
        <v>7311</v>
      </c>
      <c r="C37" s="235"/>
      <c r="D37" s="122" t="s">
        <v>7479</v>
      </c>
      <c r="E37" s="58" t="s">
        <v>7294</v>
      </c>
      <c r="F37" s="201"/>
      <c r="G37" s="201"/>
      <c r="H37" s="201"/>
      <c r="I37" s="201"/>
      <c r="J37" s="202"/>
      <c r="K37" s="41"/>
      <c r="L37" s="41"/>
    </row>
    <row r="38" spans="1:17" ht="31.5" x14ac:dyDescent="0.25">
      <c r="A38" s="75">
        <v>17</v>
      </c>
      <c r="B38" s="236" t="s">
        <v>7312</v>
      </c>
      <c r="C38" s="237"/>
      <c r="D38" s="85" t="s">
        <v>7479</v>
      </c>
      <c r="E38" s="87" t="s">
        <v>7294</v>
      </c>
      <c r="F38" s="199"/>
      <c r="G38" s="199"/>
      <c r="H38" s="199"/>
      <c r="I38" s="199"/>
      <c r="J38" s="200"/>
    </row>
    <row r="39" spans="1:17" x14ac:dyDescent="0.25">
      <c r="A39" s="82">
        <v>18</v>
      </c>
      <c r="B39" s="225" t="s">
        <v>7263</v>
      </c>
      <c r="C39" s="226"/>
      <c r="D39" s="23"/>
      <c r="E39" s="24"/>
      <c r="F39" s="181"/>
      <c r="G39" s="181"/>
      <c r="H39" s="181"/>
      <c r="I39" s="181"/>
      <c r="J39" s="182"/>
    </row>
    <row r="40" spans="1:17" ht="31.5" x14ac:dyDescent="0.25">
      <c r="A40" s="75">
        <v>19</v>
      </c>
      <c r="B40" s="236" t="s">
        <v>7240</v>
      </c>
      <c r="C40" s="237"/>
      <c r="D40" s="85" t="s">
        <v>7478</v>
      </c>
      <c r="E40" s="28" t="s">
        <v>7295</v>
      </c>
      <c r="F40" s="203"/>
      <c r="G40" s="204"/>
      <c r="H40" s="204"/>
      <c r="I40" s="204"/>
      <c r="J40" s="205"/>
    </row>
    <row r="41" spans="1:17" ht="31.5" x14ac:dyDescent="0.25">
      <c r="A41" s="77">
        <v>20</v>
      </c>
      <c r="B41" s="234" t="s">
        <v>7277</v>
      </c>
      <c r="C41" s="235"/>
      <c r="D41" s="121" t="s">
        <v>7478</v>
      </c>
      <c r="E41" s="29" t="s">
        <v>7296</v>
      </c>
      <c r="F41" s="206"/>
      <c r="G41" s="206"/>
      <c r="H41" s="206"/>
      <c r="I41" s="206"/>
      <c r="J41" s="207"/>
      <c r="K41" s="42"/>
    </row>
    <row r="42" spans="1:17" s="15" customFormat="1" ht="31.5" x14ac:dyDescent="0.25">
      <c r="A42" s="75">
        <v>21</v>
      </c>
      <c r="B42" s="236" t="s">
        <v>7278</v>
      </c>
      <c r="C42" s="237"/>
      <c r="D42" s="85" t="s">
        <v>7478</v>
      </c>
      <c r="E42" s="28" t="s">
        <v>7296</v>
      </c>
      <c r="F42" s="208"/>
      <c r="G42" s="208"/>
      <c r="H42" s="208"/>
      <c r="I42" s="208"/>
      <c r="J42" s="209"/>
      <c r="K42" s="41"/>
      <c r="L42" s="41"/>
    </row>
    <row r="43" spans="1:17" s="15" customFormat="1" ht="31.5" x14ac:dyDescent="0.25">
      <c r="A43" s="77">
        <v>22</v>
      </c>
      <c r="B43" s="234" t="s">
        <v>7289</v>
      </c>
      <c r="C43" s="235"/>
      <c r="D43" s="121" t="s">
        <v>7478</v>
      </c>
      <c r="E43" s="29" t="s">
        <v>7297</v>
      </c>
      <c r="F43" s="197"/>
      <c r="G43" s="197"/>
      <c r="H43" s="197"/>
      <c r="I43" s="197"/>
      <c r="J43" s="198"/>
      <c r="K43" s="41"/>
      <c r="L43" s="41"/>
    </row>
    <row r="44" spans="1:17" s="15" customFormat="1" x14ac:dyDescent="0.25">
      <c r="A44" s="82">
        <v>23</v>
      </c>
      <c r="B44" s="123" t="s">
        <v>7272</v>
      </c>
      <c r="C44" s="124"/>
      <c r="D44" s="23"/>
      <c r="E44" s="24"/>
      <c r="F44" s="210"/>
      <c r="G44" s="210"/>
      <c r="H44" s="210"/>
      <c r="I44" s="210"/>
      <c r="J44" s="211"/>
    </row>
    <row r="45" spans="1:17" ht="31.5" x14ac:dyDescent="0.25">
      <c r="A45" s="77">
        <v>24</v>
      </c>
      <c r="B45" s="125" t="s">
        <v>7306</v>
      </c>
      <c r="C45" s="126"/>
      <c r="D45" s="121" t="s">
        <v>7478</v>
      </c>
      <c r="E45" s="22" t="s">
        <v>7276</v>
      </c>
      <c r="F45" s="183"/>
      <c r="G45" s="183"/>
      <c r="H45" s="183"/>
      <c r="I45" s="183"/>
      <c r="J45" s="184"/>
      <c r="K45" s="2"/>
      <c r="L45" s="2"/>
    </row>
    <row r="46" spans="1:17" ht="31.5" x14ac:dyDescent="0.25">
      <c r="A46" s="75">
        <v>25</v>
      </c>
      <c r="B46" s="127" t="s">
        <v>7307</v>
      </c>
      <c r="C46" s="128"/>
      <c r="D46" s="85" t="s">
        <v>7478</v>
      </c>
      <c r="E46" s="20" t="s">
        <v>7276</v>
      </c>
      <c r="F46" s="185"/>
      <c r="G46" s="185"/>
      <c r="H46" s="185"/>
      <c r="I46" s="185"/>
      <c r="J46" s="186"/>
      <c r="K46" s="2"/>
      <c r="L46" s="2"/>
    </row>
    <row r="47" spans="1:17" x14ac:dyDescent="0.25">
      <c r="A47" s="77">
        <v>26</v>
      </c>
      <c r="B47" s="234" t="s">
        <v>7275</v>
      </c>
      <c r="C47" s="235"/>
      <c r="D47" s="122" t="s">
        <v>2</v>
      </c>
      <c r="E47" s="22" t="s">
        <v>7276</v>
      </c>
      <c r="F47" s="187" t="str">
        <f>IFERROR(F45/F46,"")</f>
        <v/>
      </c>
      <c r="G47" s="187" t="str">
        <f>IFERROR(G45/G46,"")</f>
        <v/>
      </c>
      <c r="H47" s="187" t="str">
        <f>IFERROR(H45/H46,"")</f>
        <v/>
      </c>
      <c r="I47" s="187" t="str">
        <f>IFERROR(I45/I46,"")</f>
        <v/>
      </c>
      <c r="J47" s="188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7" t="s">
        <v>7299</v>
      </c>
      <c r="C48" s="128"/>
      <c r="D48" s="85" t="s">
        <v>7478</v>
      </c>
      <c r="E48" s="20" t="s">
        <v>7276</v>
      </c>
      <c r="F48" s="185"/>
      <c r="G48" s="185"/>
      <c r="H48" s="185"/>
      <c r="I48" s="185"/>
      <c r="J48" s="186"/>
      <c r="K48" s="2"/>
      <c r="L48" s="2"/>
    </row>
    <row r="49" spans="1:17" x14ac:dyDescent="0.25">
      <c r="A49" s="77">
        <v>28</v>
      </c>
      <c r="B49" s="125" t="s">
        <v>7236</v>
      </c>
      <c r="C49" s="126"/>
      <c r="D49" s="122" t="s">
        <v>2</v>
      </c>
      <c r="E49" s="22" t="s">
        <v>7276</v>
      </c>
      <c r="F49" s="187" t="str">
        <f>IFERROR(SUM($F$48:$J$48)/F29,"")</f>
        <v/>
      </c>
      <c r="G49" s="187" t="str">
        <f t="shared" ref="G49:J49" si="1">IFERROR(SUM($F$48:$J$48)/G29,"")</f>
        <v/>
      </c>
      <c r="H49" s="187" t="str">
        <f t="shared" si="1"/>
        <v/>
      </c>
      <c r="I49" s="187" t="str">
        <f t="shared" si="1"/>
        <v/>
      </c>
      <c r="J49" s="212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43" t="s">
        <v>7298</v>
      </c>
      <c r="C50" s="244"/>
      <c r="D50" s="27"/>
      <c r="E50" s="26"/>
      <c r="F50" s="181"/>
      <c r="G50" s="181"/>
      <c r="H50" s="181"/>
      <c r="I50" s="181"/>
      <c r="J50" s="182"/>
    </row>
    <row r="51" spans="1:17" ht="57" customHeight="1" x14ac:dyDescent="0.25">
      <c r="A51" s="88">
        <v>30</v>
      </c>
      <c r="B51" s="234" t="s">
        <v>7234</v>
      </c>
      <c r="C51" s="235"/>
      <c r="D51" s="118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5" t="s">
        <v>7314</v>
      </c>
      <c r="C53" s="226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13" t="s">
        <v>7483</v>
      </c>
      <c r="C54" s="214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15" t="s">
        <v>7484</v>
      </c>
      <c r="C55" s="216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15" t="s">
        <v>7485</v>
      </c>
      <c r="C56" s="216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13" t="s">
        <v>7486</v>
      </c>
      <c r="C57" s="214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17" t="s">
        <v>7487</v>
      </c>
      <c r="B59" s="218"/>
      <c r="C59" s="218"/>
      <c r="D59" s="218"/>
      <c r="E59" s="218"/>
      <c r="F59" s="219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abSelected="1" topLeftCell="A36" zoomScaleNormal="100" workbookViewId="0">
      <pane xSplit="3" topLeftCell="D1" activePane="topRight" state="frozenSplit"/>
      <selection activeCell="D30" sqref="D30"/>
      <selection pane="topRight" activeCell="F57" sqref="F57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20" t="s">
        <v>0</v>
      </c>
      <c r="B1" s="220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20" t="s">
        <v>7480</v>
      </c>
      <c r="B2" s="220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58" t="s">
        <v>7303</v>
      </c>
      <c r="B3" s="258"/>
      <c r="C3" s="258"/>
      <c r="D3" s="258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Mass Transportation Authority</v>
      </c>
      <c r="D5" s="265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5" t="s">
        <v>10</v>
      </c>
      <c r="C6" s="81" t="str">
        <f>IF('Pension Report'!C6=0,"", 'Pension Report'!C6)</f>
        <v>257537</v>
      </c>
      <c r="D6" s="266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113" t="str">
        <f>IFERROR(VLOOKUP(C6,'Unit Type'!B2:C7179,2,FALSE),"")</f>
        <v>Authority</v>
      </c>
      <c r="D7" s="266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4" t="str">
        <f>IFERROR(VLOOKUP(C6,'Unit Type'!B2:E7179,4,FALSE),"")</f>
        <v>September</v>
      </c>
      <c r="D8" s="266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2021</v>
      </c>
      <c r="D9" s="266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Kenneth Vavra</v>
      </c>
      <c r="D10" s="266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CFO</v>
      </c>
      <c r="D11" s="266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kvavra@mtaflint.org</v>
      </c>
      <c r="D12" s="266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">
        <v>7497</v>
      </c>
      <c r="D13" s="267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30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1" t="s">
        <v>7224</v>
      </c>
      <c r="C15" s="106" t="s">
        <v>7499</v>
      </c>
      <c r="D15" s="245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2" t="s">
        <v>7225</v>
      </c>
      <c r="C16" s="107"/>
      <c r="D16" s="246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2" t="s">
        <v>7226</v>
      </c>
      <c r="C17" s="4"/>
      <c r="D17" s="246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2" t="s">
        <v>7227</v>
      </c>
      <c r="C18" s="4"/>
      <c r="D18" s="246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3" t="s">
        <v>7228</v>
      </c>
      <c r="C19" s="14"/>
      <c r="D19" s="247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54" t="s">
        <v>7260</v>
      </c>
      <c r="C21" s="255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36" t="s">
        <v>7482</v>
      </c>
      <c r="C22" s="237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34" t="s">
        <v>8</v>
      </c>
      <c r="C23" s="235"/>
      <c r="D23" s="92" t="s">
        <v>7305</v>
      </c>
      <c r="E23" s="92" t="s">
        <v>7251</v>
      </c>
      <c r="F23" s="91" t="str">
        <f>IF(C15=0,"", C15)</f>
        <v xml:space="preserve">Flint Mass Transportation Authority Other Post 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5" t="s">
        <v>7261</v>
      </c>
      <c r="C24" s="226"/>
      <c r="D24" s="24"/>
      <c r="E24" s="24"/>
      <c r="F24" s="147"/>
      <c r="G24" s="147"/>
      <c r="H24" s="147"/>
      <c r="I24" s="147"/>
      <c r="J24" s="148"/>
    </row>
    <row r="25" spans="1:19" x14ac:dyDescent="0.25">
      <c r="A25" s="77">
        <v>4</v>
      </c>
      <c r="B25" s="234" t="s">
        <v>7300</v>
      </c>
      <c r="C25" s="235"/>
      <c r="D25" s="22" t="s">
        <v>3</v>
      </c>
      <c r="E25" s="22" t="s">
        <v>7253</v>
      </c>
      <c r="F25" s="149">
        <v>2198996</v>
      </c>
      <c r="G25" s="149"/>
      <c r="H25" s="149"/>
      <c r="I25" s="149"/>
      <c r="J25" s="150"/>
    </row>
    <row r="26" spans="1:19" x14ac:dyDescent="0.25">
      <c r="A26" s="75">
        <v>5</v>
      </c>
      <c r="B26" s="236" t="s">
        <v>7301</v>
      </c>
      <c r="C26" s="237"/>
      <c r="D26" s="20" t="s">
        <v>3</v>
      </c>
      <c r="E26" s="20" t="s">
        <v>7253</v>
      </c>
      <c r="F26" s="151">
        <v>2076881</v>
      </c>
      <c r="G26" s="151"/>
      <c r="H26" s="151"/>
      <c r="I26" s="151"/>
      <c r="J26" s="152"/>
    </row>
    <row r="27" spans="1:19" x14ac:dyDescent="0.25">
      <c r="A27" s="77">
        <v>6</v>
      </c>
      <c r="B27" s="234" t="s">
        <v>4</v>
      </c>
      <c r="C27" s="235"/>
      <c r="D27" s="25" t="s">
        <v>2</v>
      </c>
      <c r="E27" s="22" t="s">
        <v>7253</v>
      </c>
      <c r="F27" s="153">
        <f>IFERROR(F25/F26,"")</f>
        <v>1.0587973023009021</v>
      </c>
      <c r="G27" s="153" t="str">
        <f>IFERROR(G25/G26,"")</f>
        <v/>
      </c>
      <c r="H27" s="153" t="str">
        <f>IFERROR(H25/H26,"")</f>
        <v/>
      </c>
      <c r="I27" s="153" t="str">
        <f>IFERROR(I25/I26,"")</f>
        <v/>
      </c>
      <c r="J27" s="154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36" t="s">
        <v>7304</v>
      </c>
      <c r="C28" s="237"/>
      <c r="D28" s="20" t="s">
        <v>3</v>
      </c>
      <c r="E28" s="20" t="s">
        <v>7253</v>
      </c>
      <c r="F28" s="151">
        <v>155061</v>
      </c>
      <c r="G28" s="151"/>
      <c r="H28" s="151"/>
      <c r="I28" s="151"/>
      <c r="J28" s="152"/>
    </row>
    <row r="29" spans="1:19" s="36" customFormat="1" ht="17.25" customHeight="1" x14ac:dyDescent="0.25">
      <c r="A29" s="77" t="s">
        <v>7473</v>
      </c>
      <c r="B29" s="252" t="s">
        <v>7287</v>
      </c>
      <c r="C29" s="253"/>
      <c r="D29" s="62" t="s">
        <v>3</v>
      </c>
      <c r="E29" s="62" t="s">
        <v>7253</v>
      </c>
      <c r="F29" s="149" t="s">
        <v>7247</v>
      </c>
      <c r="G29" s="149"/>
      <c r="H29" s="149"/>
      <c r="I29" s="149"/>
      <c r="J29" s="150"/>
      <c r="K29" s="35"/>
      <c r="L29" s="35"/>
    </row>
    <row r="30" spans="1:19" x14ac:dyDescent="0.25">
      <c r="A30" s="75">
        <v>8</v>
      </c>
      <c r="B30" s="236" t="s">
        <v>1</v>
      </c>
      <c r="C30" s="237"/>
      <c r="D30" s="20" t="s">
        <v>3</v>
      </c>
      <c r="E30" s="20" t="s">
        <v>7253</v>
      </c>
      <c r="F30" s="151">
        <v>49488004</v>
      </c>
      <c r="G30" s="151"/>
      <c r="H30" s="151"/>
      <c r="I30" s="151"/>
      <c r="J30" s="152"/>
    </row>
    <row r="31" spans="1:19" x14ac:dyDescent="0.25">
      <c r="A31" s="78">
        <v>9</v>
      </c>
      <c r="B31" s="234" t="s">
        <v>7236</v>
      </c>
      <c r="C31" s="235"/>
      <c r="D31" s="25" t="s">
        <v>2</v>
      </c>
      <c r="E31" s="22" t="s">
        <v>7253</v>
      </c>
      <c r="F31" s="153">
        <f>IFERROR(SUM($F$28:$J$28)/F30,"")</f>
        <v>3.1333047903892024E-3</v>
      </c>
      <c r="G31" s="153" t="str">
        <f>IFERROR(SUM($F$28:$J$28)/G30,"")</f>
        <v/>
      </c>
      <c r="H31" s="153" t="str">
        <f>IFERROR(SUM($F$28:$J$28)/H30,"")</f>
        <v/>
      </c>
      <c r="I31" s="153" t="str">
        <f>IFERROR(SUM($F$28:$J$28)/I30,"")</f>
        <v/>
      </c>
      <c r="J31" s="154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5" t="s">
        <v>7264</v>
      </c>
      <c r="C32" s="226"/>
      <c r="D32" s="27"/>
      <c r="E32" s="27"/>
      <c r="F32" s="155"/>
      <c r="G32" s="155"/>
      <c r="H32" s="155"/>
      <c r="I32" s="155"/>
      <c r="J32" s="156"/>
      <c r="Q32" s="41"/>
      <c r="R32" s="41"/>
      <c r="S32" s="41"/>
    </row>
    <row r="33" spans="1:12" ht="31.5" x14ac:dyDescent="0.25">
      <c r="A33" s="78">
        <v>11</v>
      </c>
      <c r="B33" s="234" t="s">
        <v>7239</v>
      </c>
      <c r="C33" s="256"/>
      <c r="D33" s="120" t="s">
        <v>7478</v>
      </c>
      <c r="E33" s="29" t="s">
        <v>7286</v>
      </c>
      <c r="F33" s="157">
        <v>588</v>
      </c>
      <c r="G33" s="157"/>
      <c r="H33" s="157"/>
      <c r="I33" s="157"/>
      <c r="J33" s="158"/>
      <c r="K33" s="16"/>
      <c r="L33" s="16"/>
    </row>
    <row r="34" spans="1:12" ht="31.5" x14ac:dyDescent="0.25">
      <c r="A34" s="75">
        <v>12</v>
      </c>
      <c r="B34" s="236" t="s">
        <v>7309</v>
      </c>
      <c r="C34" s="257"/>
      <c r="D34" s="119" t="s">
        <v>7478</v>
      </c>
      <c r="E34" s="28"/>
      <c r="F34" s="159">
        <v>9</v>
      </c>
      <c r="G34" s="159"/>
      <c r="H34" s="159"/>
      <c r="I34" s="159"/>
      <c r="J34" s="160"/>
      <c r="K34" s="16"/>
      <c r="L34" s="16"/>
    </row>
    <row r="35" spans="1:12" ht="31.5" x14ac:dyDescent="0.25">
      <c r="A35" s="78">
        <v>13</v>
      </c>
      <c r="B35" s="234" t="s">
        <v>7265</v>
      </c>
      <c r="C35" s="256"/>
      <c r="D35" s="120" t="s">
        <v>7478</v>
      </c>
      <c r="E35" s="29" t="s">
        <v>7286</v>
      </c>
      <c r="F35" s="157">
        <v>23</v>
      </c>
      <c r="G35" s="157"/>
      <c r="H35" s="157"/>
      <c r="I35" s="157"/>
      <c r="J35" s="158"/>
      <c r="K35" s="16"/>
      <c r="L35" s="16"/>
    </row>
    <row r="36" spans="1:12" x14ac:dyDescent="0.25">
      <c r="A36" s="75">
        <v>14</v>
      </c>
      <c r="B36" s="236" t="s">
        <v>7245</v>
      </c>
      <c r="C36" s="257"/>
      <c r="D36" s="134" t="s">
        <v>7313</v>
      </c>
      <c r="E36" s="28" t="s">
        <v>7259</v>
      </c>
      <c r="F36" s="151">
        <v>27040</v>
      </c>
      <c r="G36" s="151"/>
      <c r="H36" s="151"/>
      <c r="I36" s="151"/>
      <c r="J36" s="152"/>
    </row>
    <row r="37" spans="1:12" s="15" customFormat="1" x14ac:dyDescent="0.25">
      <c r="A37" s="83">
        <v>15</v>
      </c>
      <c r="B37" s="225" t="s">
        <v>7262</v>
      </c>
      <c r="C37" s="226"/>
      <c r="D37" s="135"/>
      <c r="E37" s="26"/>
      <c r="F37" s="161"/>
      <c r="G37" s="161"/>
      <c r="H37" s="161"/>
      <c r="I37" s="161"/>
      <c r="J37" s="162"/>
    </row>
    <row r="38" spans="1:12" ht="31.5" x14ac:dyDescent="0.25">
      <c r="A38" s="75">
        <v>16</v>
      </c>
      <c r="B38" s="236" t="s">
        <v>7241</v>
      </c>
      <c r="C38" s="257"/>
      <c r="D38" s="136" t="s">
        <v>7479</v>
      </c>
      <c r="E38" s="28" t="s">
        <v>7255</v>
      </c>
      <c r="F38" s="163">
        <v>0.16370000000000001</v>
      </c>
      <c r="G38" s="163"/>
      <c r="H38" s="163"/>
      <c r="I38" s="163"/>
      <c r="J38" s="164"/>
    </row>
    <row r="39" spans="1:12" ht="31.5" x14ac:dyDescent="0.25">
      <c r="A39" s="78">
        <v>17</v>
      </c>
      <c r="B39" s="234" t="s">
        <v>7242</v>
      </c>
      <c r="C39" s="256"/>
      <c r="D39" s="137" t="s">
        <v>7479</v>
      </c>
      <c r="E39" s="29" t="s">
        <v>7255</v>
      </c>
      <c r="F39" s="165"/>
      <c r="G39" s="165"/>
      <c r="H39" s="165"/>
      <c r="I39" s="165"/>
      <c r="J39" s="166"/>
    </row>
    <row r="40" spans="1:12" ht="31.5" x14ac:dyDescent="0.25">
      <c r="A40" s="75">
        <v>18</v>
      </c>
      <c r="B40" s="236" t="s">
        <v>7243</v>
      </c>
      <c r="C40" s="257"/>
      <c r="D40" s="136" t="s">
        <v>7479</v>
      </c>
      <c r="E40" s="28" t="s">
        <v>7255</v>
      </c>
      <c r="F40" s="163"/>
      <c r="G40" s="163"/>
      <c r="H40" s="163"/>
      <c r="I40" s="163"/>
      <c r="J40" s="164"/>
    </row>
    <row r="41" spans="1:12" s="15" customFormat="1" x14ac:dyDescent="0.25">
      <c r="A41" s="83">
        <v>19</v>
      </c>
      <c r="B41" s="225" t="s">
        <v>7263</v>
      </c>
      <c r="C41" s="226"/>
      <c r="D41" s="138"/>
      <c r="E41" s="24"/>
      <c r="F41" s="155"/>
      <c r="G41" s="155"/>
      <c r="H41" s="155"/>
      <c r="I41" s="155"/>
      <c r="J41" s="156"/>
      <c r="K41" s="41"/>
      <c r="L41" s="41"/>
    </row>
    <row r="42" spans="1:12" ht="31.5" x14ac:dyDescent="0.25">
      <c r="A42" s="75">
        <v>20</v>
      </c>
      <c r="B42" s="236" t="s">
        <v>7279</v>
      </c>
      <c r="C42" s="257"/>
      <c r="D42" s="119" t="s">
        <v>7478</v>
      </c>
      <c r="E42" s="28" t="s">
        <v>7254</v>
      </c>
      <c r="F42" s="163">
        <v>0.04</v>
      </c>
      <c r="G42" s="163"/>
      <c r="H42" s="163"/>
      <c r="I42" s="163"/>
      <c r="J42" s="164"/>
    </row>
    <row r="43" spans="1:12" ht="31.5" x14ac:dyDescent="0.25">
      <c r="A43" s="78">
        <v>21</v>
      </c>
      <c r="B43" s="234" t="s">
        <v>7244</v>
      </c>
      <c r="C43" s="256"/>
      <c r="D43" s="120" t="s">
        <v>7478</v>
      </c>
      <c r="E43" s="29" t="s">
        <v>7256</v>
      </c>
      <c r="F43" s="165">
        <v>0.04</v>
      </c>
      <c r="G43" s="165"/>
      <c r="H43" s="165"/>
      <c r="I43" s="165"/>
      <c r="J43" s="166"/>
    </row>
    <row r="44" spans="1:12" ht="31.5" x14ac:dyDescent="0.25">
      <c r="A44" s="75">
        <v>22</v>
      </c>
      <c r="B44" s="236" t="s">
        <v>7277</v>
      </c>
      <c r="C44" s="257"/>
      <c r="D44" s="119" t="s">
        <v>7478</v>
      </c>
      <c r="E44" s="28" t="s">
        <v>7257</v>
      </c>
      <c r="F44" s="167" t="s">
        <v>7500</v>
      </c>
      <c r="G44" s="167"/>
      <c r="H44" s="167"/>
      <c r="I44" s="167"/>
      <c r="J44" s="168"/>
      <c r="K44" s="16"/>
      <c r="L44" s="16"/>
    </row>
    <row r="45" spans="1:12" ht="31.5" x14ac:dyDescent="0.25">
      <c r="A45" s="78">
        <v>23</v>
      </c>
      <c r="B45" s="234" t="s">
        <v>7278</v>
      </c>
      <c r="C45" s="256"/>
      <c r="D45" s="120" t="s">
        <v>7478</v>
      </c>
      <c r="E45" s="29" t="s">
        <v>7285</v>
      </c>
      <c r="F45" s="169" t="s">
        <v>7501</v>
      </c>
      <c r="G45" s="169"/>
      <c r="H45" s="169"/>
      <c r="I45" s="169"/>
      <c r="J45" s="170"/>
      <c r="K45" s="16"/>
      <c r="L45" s="16"/>
    </row>
    <row r="46" spans="1:12" ht="31.5" x14ac:dyDescent="0.25">
      <c r="A46" s="75">
        <v>24</v>
      </c>
      <c r="B46" s="236" t="s">
        <v>7289</v>
      </c>
      <c r="C46" s="257"/>
      <c r="D46" s="119" t="s">
        <v>7478</v>
      </c>
      <c r="E46" s="28" t="s">
        <v>7257</v>
      </c>
      <c r="F46" s="171" t="s">
        <v>7502</v>
      </c>
      <c r="G46" s="171"/>
      <c r="H46" s="171"/>
      <c r="I46" s="171"/>
      <c r="J46" s="172"/>
    </row>
    <row r="47" spans="1:12" ht="31.5" x14ac:dyDescent="0.25">
      <c r="A47" s="78">
        <v>25</v>
      </c>
      <c r="B47" s="234" t="s">
        <v>7315</v>
      </c>
      <c r="C47" s="256"/>
      <c r="D47" s="120" t="s">
        <v>7478</v>
      </c>
      <c r="E47" s="29"/>
      <c r="F47" s="173">
        <v>0.04</v>
      </c>
      <c r="G47" s="173"/>
      <c r="H47" s="173"/>
      <c r="I47" s="173"/>
      <c r="J47" s="174"/>
    </row>
    <row r="48" spans="1:12" ht="31.5" x14ac:dyDescent="0.25">
      <c r="A48" s="75">
        <v>26</v>
      </c>
      <c r="B48" s="236" t="s">
        <v>7316</v>
      </c>
      <c r="C48" s="257"/>
      <c r="D48" s="119" t="s">
        <v>7478</v>
      </c>
      <c r="E48" s="28" t="s">
        <v>7258</v>
      </c>
      <c r="F48" s="163"/>
      <c r="G48" s="163"/>
      <c r="H48" s="163"/>
      <c r="I48" s="163"/>
      <c r="J48" s="164"/>
    </row>
    <row r="49" spans="1:19" s="15" customFormat="1" x14ac:dyDescent="0.25">
      <c r="A49" s="83">
        <v>27</v>
      </c>
      <c r="B49" s="225" t="s">
        <v>7272</v>
      </c>
      <c r="C49" s="226"/>
      <c r="D49" s="139"/>
      <c r="E49" s="24"/>
      <c r="F49" s="147"/>
      <c r="G49" s="147"/>
      <c r="H49" s="147"/>
      <c r="I49" s="147"/>
      <c r="J49" s="148"/>
    </row>
    <row r="50" spans="1:19" ht="31.5" x14ac:dyDescent="0.25">
      <c r="A50" s="75">
        <v>28</v>
      </c>
      <c r="B50" s="236" t="s">
        <v>7273</v>
      </c>
      <c r="C50" s="257"/>
      <c r="D50" s="119" t="s">
        <v>7478</v>
      </c>
      <c r="E50" s="20" t="s">
        <v>7276</v>
      </c>
      <c r="F50" s="151"/>
      <c r="G50" s="151"/>
      <c r="H50" s="151"/>
      <c r="I50" s="151"/>
      <c r="J50" s="152"/>
    </row>
    <row r="51" spans="1:19" ht="31.5" x14ac:dyDescent="0.25">
      <c r="A51" s="78">
        <v>29</v>
      </c>
      <c r="B51" s="234" t="s">
        <v>7274</v>
      </c>
      <c r="C51" s="256"/>
      <c r="D51" s="120" t="s">
        <v>7478</v>
      </c>
      <c r="E51" s="22" t="s">
        <v>7276</v>
      </c>
      <c r="F51" s="149"/>
      <c r="G51" s="149"/>
      <c r="H51" s="149"/>
      <c r="I51" s="149"/>
      <c r="J51" s="150"/>
    </row>
    <row r="52" spans="1:19" x14ac:dyDescent="0.25">
      <c r="A52" s="75">
        <v>30</v>
      </c>
      <c r="B52" s="236" t="s">
        <v>7275</v>
      </c>
      <c r="C52" s="257"/>
      <c r="D52" s="134" t="s">
        <v>2</v>
      </c>
      <c r="E52" s="20" t="s">
        <v>7276</v>
      </c>
      <c r="F52" s="175" t="str">
        <f>IFERROR(F50/F51,"")</f>
        <v/>
      </c>
      <c r="G52" s="175" t="str">
        <f>IFERROR(G50/G51,"")</f>
        <v/>
      </c>
      <c r="H52" s="175" t="str">
        <f>IFERROR(H50/H51,"")</f>
        <v/>
      </c>
      <c r="I52" s="175" t="str">
        <f>IFERROR(I50/I51,"")</f>
        <v/>
      </c>
      <c r="J52" s="176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34" t="s">
        <v>7299</v>
      </c>
      <c r="C53" s="256"/>
      <c r="D53" s="120" t="s">
        <v>7478</v>
      </c>
      <c r="E53" s="22" t="s">
        <v>7276</v>
      </c>
      <c r="F53" s="149"/>
      <c r="G53" s="149"/>
      <c r="H53" s="149"/>
      <c r="I53" s="149"/>
      <c r="J53" s="150"/>
    </row>
    <row r="54" spans="1:19" x14ac:dyDescent="0.25">
      <c r="A54" s="75">
        <v>32</v>
      </c>
      <c r="B54" s="236" t="s">
        <v>7236</v>
      </c>
      <c r="C54" s="257"/>
      <c r="D54" s="134" t="s">
        <v>2</v>
      </c>
      <c r="E54" s="20" t="s">
        <v>7276</v>
      </c>
      <c r="F54" s="175">
        <f>IFERROR(SUM($F$53:$J$53)/F30,"")</f>
        <v>0</v>
      </c>
      <c r="G54" s="175" t="str">
        <f t="shared" ref="G54:J54" si="1">IFERROR(SUM($F$53:$J$53)/G30,"")</f>
        <v/>
      </c>
      <c r="H54" s="175" t="str">
        <f t="shared" si="1"/>
        <v/>
      </c>
      <c r="I54" s="175" t="str">
        <f t="shared" si="1"/>
        <v/>
      </c>
      <c r="J54" s="176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5" t="s">
        <v>7250</v>
      </c>
      <c r="C55" s="226"/>
      <c r="D55" s="135"/>
      <c r="E55" s="27"/>
      <c r="F55" s="155"/>
      <c r="G55" s="155"/>
      <c r="H55" s="155"/>
      <c r="I55" s="155"/>
      <c r="J55" s="156"/>
      <c r="O55" s="16"/>
      <c r="P55" s="16"/>
      <c r="Q55" s="16"/>
    </row>
    <row r="56" spans="1:19" s="36" customFormat="1" ht="16.5" customHeight="1" x14ac:dyDescent="0.25">
      <c r="A56" s="75">
        <v>34</v>
      </c>
      <c r="B56" s="259" t="s">
        <v>7266</v>
      </c>
      <c r="C56" s="260"/>
      <c r="D56" s="140" t="s">
        <v>7267</v>
      </c>
      <c r="E56" s="63" t="s">
        <v>7271</v>
      </c>
      <c r="F56" s="177" t="s">
        <v>7246</v>
      </c>
      <c r="G56" s="177"/>
      <c r="H56" s="177"/>
      <c r="I56" s="177"/>
      <c r="J56" s="178"/>
      <c r="Q56" s="35"/>
      <c r="R56" s="35"/>
      <c r="S56" s="35"/>
    </row>
    <row r="57" spans="1:19" s="36" customFormat="1" ht="18.75" customHeight="1" x14ac:dyDescent="0.25">
      <c r="A57" s="78">
        <v>35</v>
      </c>
      <c r="B57" s="261" t="s">
        <v>7268</v>
      </c>
      <c r="C57" s="262"/>
      <c r="D57" s="141" t="s">
        <v>7267</v>
      </c>
      <c r="E57" s="62" t="s">
        <v>7270</v>
      </c>
      <c r="F57" s="179" t="s">
        <v>7246</v>
      </c>
      <c r="G57" s="179"/>
      <c r="H57" s="179"/>
      <c r="I57" s="179"/>
      <c r="J57" s="180"/>
      <c r="K57" s="35"/>
      <c r="L57" s="35"/>
    </row>
    <row r="58" spans="1:19" s="144" customFormat="1" ht="46.9" customHeight="1" x14ac:dyDescent="0.25">
      <c r="A58" s="142">
        <v>36</v>
      </c>
      <c r="B58" s="263" t="s">
        <v>7234</v>
      </c>
      <c r="C58" s="264"/>
      <c r="D58" s="79" t="s">
        <v>7492</v>
      </c>
      <c r="E58" s="143" t="s">
        <v>7253</v>
      </c>
      <c r="F58" s="145" t="str">
        <f>IF(COUNTIF(F56:F57, "NO")&gt;0,"YES",IF(AND(F29="YES", F22="YES"), IF(AND(F27&lt;0.4,F31&gt;0.12),"YES","NO"),(IF(F27&lt;0.4,"YES","NO"))))</f>
        <v>NO</v>
      </c>
      <c r="G58" s="145" t="str">
        <f>IF(COUNTIF(G56:G57, "NO")&gt;0,"YES",IF(AND(G29="YES", G22="YES"), IF(AND(G27&lt;0.4,G31&gt;0.12),"YES","NO"),(IF(G27&lt;0.4,"YES","NO"))))</f>
        <v>NO</v>
      </c>
      <c r="H58" s="145" t="str">
        <f>IF(COUNTIF(H56:H57, "NO")&gt;0,"YES",IF(AND(H29="YES", H22="YES"), IF(AND(H27&lt;0.4,H31&gt;0.12),"YES","NO"),(IF(H27&lt;0.4,"YES","NO"))))</f>
        <v>NO</v>
      </c>
      <c r="I58" s="145" t="str">
        <f>IF(COUNTIF(I56:I57, "NO")&gt;0,"YES",IF(AND(I29="YES", I22="YES"), IF(AND(I27&lt;0.4,I31&gt;0.12),"YES","NO"),(IF(I27&lt;0.4,"YES","NO"))))</f>
        <v>NO</v>
      </c>
      <c r="J58" s="146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5" t="s">
        <v>7314</v>
      </c>
      <c r="C60" s="226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49" t="s">
        <v>7488</v>
      </c>
      <c r="C61" s="249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50" t="s">
        <v>7484</v>
      </c>
      <c r="C62" s="250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51" t="s">
        <v>7489</v>
      </c>
      <c r="C63" s="251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48" t="s">
        <v>7486</v>
      </c>
      <c r="C64" s="248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17" t="s">
        <v>7491</v>
      </c>
      <c r="B66" s="218"/>
      <c r="C66" s="218"/>
      <c r="D66" s="218"/>
      <c r="E66" s="218"/>
      <c r="F66" s="219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topLeftCell="A5740" workbookViewId="0">
      <selection activeCell="E5768" sqref="E5768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7320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y2JcSCNLAXrB4NBLnSGXGCdJQw9V0Dmq4dK/nl8sDujv18oqFIFrn8yxve09t4exuoxYxWlZ+C+ifEf1FstKww==" saltValue="sCJfx0K6BP2kd8bTusf01Q==" spinCount="100000" sheet="1" objects="1" scenarios="1"/>
  <autoFilter ref="A1:E7318" xr:uid="{547F9812-B928-4230-9556-71F3904478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Kenneth Vavra</cp:lastModifiedBy>
  <cp:lastPrinted>2019-01-02T20:12:17Z</cp:lastPrinted>
  <dcterms:created xsi:type="dcterms:W3CDTF">2017-12-11T13:11:46Z</dcterms:created>
  <dcterms:modified xsi:type="dcterms:W3CDTF">2022-03-21T19:06:46Z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